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O:\QUALITY\_____Regulatory\CMRT\"/>
    </mc:Choice>
  </mc:AlternateContent>
  <xr:revisionPtr revIDLastSave="0" documentId="8_{9E032270-6598-41C4-B001-B0126862E32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3896"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C8" i="5" s="1"/>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1" i="5"/>
  <c r="E11" i="5"/>
  <c r="X11" i="5" s="1"/>
  <c r="V12" i="5"/>
  <c r="E12" i="5"/>
  <c r="X12" i="5" s="1"/>
  <c r="V13" i="5"/>
  <c r="E13" i="5"/>
  <c r="X13" i="5" s="1"/>
  <c r="V14" i="5"/>
  <c r="E14" i="5"/>
  <c r="X14" i="5" s="1"/>
  <c r="V15" i="5"/>
  <c r="E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V51" i="5"/>
  <c r="E51" i="5"/>
  <c r="V52" i="5"/>
  <c r="E52" i="5"/>
  <c r="X52" i="5" s="1"/>
  <c r="V53" i="5"/>
  <c r="E53" i="5"/>
  <c r="X53" i="5" s="1"/>
  <c r="V54" i="5"/>
  <c r="E54" i="5"/>
  <c r="X54" i="5" s="1"/>
  <c r="V55" i="5"/>
  <c r="E55" i="5"/>
  <c r="X55" i="5" s="1"/>
  <c r="V56" i="5"/>
  <c r="E56" i="5"/>
  <c r="X56" i="5" s="1"/>
  <c r="V57" i="5"/>
  <c r="E57" i="5"/>
  <c r="X57" i="5" s="1"/>
  <c r="V58" i="5"/>
  <c r="E58" i="5"/>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V114" i="5"/>
  <c r="E114" i="5"/>
  <c r="X114" i="5" s="1"/>
  <c r="V115" i="5"/>
  <c r="E115" i="5"/>
  <c r="X115" i="5" s="1"/>
  <c r="V116" i="5"/>
  <c r="E116" i="5"/>
  <c r="X116" i="5" s="1"/>
  <c r="V117" i="5"/>
  <c r="E117" i="5"/>
  <c r="X117" i="5" s="1"/>
  <c r="V118" i="5"/>
  <c r="E118" i="5"/>
  <c r="X118" i="5" s="1"/>
  <c r="V119" i="5"/>
  <c r="E119" i="5"/>
  <c r="X119" i="5" s="1"/>
  <c r="V120" i="5"/>
  <c r="E120" i="5"/>
  <c r="X120" i="5" s="1"/>
  <c r="V121" i="5"/>
  <c r="E121" i="5"/>
  <c r="V122" i="5"/>
  <c r="E122" i="5"/>
  <c r="X122" i="5" s="1"/>
  <c r="V123" i="5"/>
  <c r="E123" i="5"/>
  <c r="X123" i="5" s="1"/>
  <c r="V124" i="5"/>
  <c r="E124" i="5"/>
  <c r="X124" i="5" s="1"/>
  <c r="V125" i="5"/>
  <c r="E125" i="5"/>
  <c r="X125" i="5" s="1"/>
  <c r="V126" i="5"/>
  <c r="E126" i="5"/>
  <c r="X126" i="5" s="1"/>
  <c r="V127" i="5"/>
  <c r="E127" i="5"/>
  <c r="X127" i="5" s="1"/>
  <c r="V128" i="5"/>
  <c r="E128" i="5"/>
  <c r="V129" i="5"/>
  <c r="E129" i="5"/>
  <c r="X129" i="5" s="1"/>
  <c r="V130" i="5"/>
  <c r="E130" i="5"/>
  <c r="X130" i="5" s="1"/>
  <c r="V131" i="5"/>
  <c r="E131" i="5"/>
  <c r="X131" i="5" s="1"/>
  <c r="V132" i="5"/>
  <c r="E132" i="5"/>
  <c r="X132" i="5" s="1"/>
  <c r="V133" i="5"/>
  <c r="E133" i="5"/>
  <c r="X133" i="5" s="1"/>
  <c r="V134" i="5"/>
  <c r="E134" i="5"/>
  <c r="V135" i="5"/>
  <c r="E135" i="5"/>
  <c r="V136" i="5"/>
  <c r="E136" i="5"/>
  <c r="X136" i="5" s="1"/>
  <c r="V137" i="5"/>
  <c r="E137" i="5"/>
  <c r="X137" i="5" s="1"/>
  <c r="V138" i="5"/>
  <c r="E138" i="5"/>
  <c r="X138" i="5" s="1"/>
  <c r="V139" i="5"/>
  <c r="E139" i="5"/>
  <c r="X139" i="5" s="1"/>
  <c r="V140" i="5"/>
  <c r="E140" i="5"/>
  <c r="X140" i="5" s="1"/>
  <c r="V141" i="5"/>
  <c r="E141" i="5"/>
  <c r="V142" i="5"/>
  <c r="E142" i="5"/>
  <c r="V143" i="5"/>
  <c r="E143" i="5"/>
  <c r="X143" i="5" s="1"/>
  <c r="V144" i="5"/>
  <c r="E144" i="5"/>
  <c r="X144" i="5" s="1"/>
  <c r="V145" i="5"/>
  <c r="E145" i="5"/>
  <c r="X145" i="5" s="1"/>
  <c r="V146" i="5"/>
  <c r="E146" i="5"/>
  <c r="X146" i="5" s="1"/>
  <c r="V147" i="5"/>
  <c r="E147" i="5"/>
  <c r="X147" i="5" s="1"/>
  <c r="V148" i="5"/>
  <c r="E148" i="5"/>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V170" i="5"/>
  <c r="E170" i="5"/>
  <c r="X170" i="5" s="1"/>
  <c r="V171" i="5"/>
  <c r="E171" i="5"/>
  <c r="X171" i="5" s="1"/>
  <c r="V172" i="5"/>
  <c r="E172" i="5"/>
  <c r="X172" i="5" s="1"/>
  <c r="V173" i="5"/>
  <c r="E173" i="5"/>
  <c r="X173" i="5" s="1"/>
  <c r="V174" i="5"/>
  <c r="E174" i="5"/>
  <c r="X174" i="5" s="1"/>
  <c r="V175" i="5"/>
  <c r="E175" i="5"/>
  <c r="X175" i="5" s="1"/>
  <c r="V176" i="5"/>
  <c r="E176" i="5"/>
  <c r="V177" i="5"/>
  <c r="E177" i="5"/>
  <c r="X177" i="5" s="1"/>
  <c r="V178" i="5"/>
  <c r="E178" i="5"/>
  <c r="X178" i="5" s="1"/>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V233" i="5"/>
  <c r="E233" i="5"/>
  <c r="X233" i="5" s="1"/>
  <c r="V234" i="5"/>
  <c r="E234" i="5"/>
  <c r="X234" i="5" s="1"/>
  <c r="V235" i="5"/>
  <c r="E235" i="5"/>
  <c r="X235" i="5" s="1"/>
  <c r="V236" i="5"/>
  <c r="E236" i="5"/>
  <c r="X236" i="5" s="1"/>
  <c r="V237" i="5"/>
  <c r="E237" i="5"/>
  <c r="X237" i="5" s="1"/>
  <c r="V238" i="5"/>
  <c r="E238" i="5"/>
  <c r="X238" i="5" s="1"/>
  <c r="V239" i="5"/>
  <c r="E239" i="5"/>
  <c r="V240" i="5"/>
  <c r="E240" i="5"/>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V262" i="5"/>
  <c r="E262" i="5"/>
  <c r="X262" i="5" s="1"/>
  <c r="V263" i="5"/>
  <c r="E263" i="5"/>
  <c r="X263" i="5" s="1"/>
  <c r="V264" i="5"/>
  <c r="E264" i="5"/>
  <c r="X264" i="5" s="1"/>
  <c r="V265" i="5"/>
  <c r="E265" i="5"/>
  <c r="X265" i="5" s="1"/>
  <c r="V266" i="5"/>
  <c r="E266" i="5"/>
  <c r="X266" i="5" s="1"/>
  <c r="V267" i="5"/>
  <c r="E267" i="5"/>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V282" i="5"/>
  <c r="E282" i="5"/>
  <c r="X282" i="5" s="1"/>
  <c r="V283" i="5"/>
  <c r="E283" i="5"/>
  <c r="X283" i="5" s="1"/>
  <c r="V284" i="5"/>
  <c r="E284" i="5"/>
  <c r="X284" i="5" s="1"/>
  <c r="V285" i="5"/>
  <c r="E285" i="5"/>
  <c r="X285" i="5" s="1"/>
  <c r="V286" i="5"/>
  <c r="E286" i="5"/>
  <c r="X286" i="5" s="1"/>
  <c r="V287" i="5"/>
  <c r="E287" i="5"/>
  <c r="X287" i="5" s="1"/>
  <c r="V288" i="5"/>
  <c r="E288" i="5"/>
  <c r="V289" i="5"/>
  <c r="E289" i="5"/>
  <c r="V290" i="5"/>
  <c r="E290" i="5"/>
  <c r="X290" i="5" s="1"/>
  <c r="V291" i="5"/>
  <c r="E291" i="5"/>
  <c r="X291" i="5" s="1"/>
  <c r="V292" i="5"/>
  <c r="E292" i="5"/>
  <c r="X292" i="5" s="1"/>
  <c r="V293" i="5"/>
  <c r="E293" i="5"/>
  <c r="X293" i="5" s="1"/>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V331" i="5"/>
  <c r="E331" i="5"/>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V380" i="5"/>
  <c r="E380" i="5"/>
  <c r="X380" i="5" s="1"/>
  <c r="V381" i="5"/>
  <c r="E381" i="5"/>
  <c r="X381" i="5" s="1"/>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X469" i="5" s="1"/>
  <c r="V470" i="5"/>
  <c r="E470" i="5"/>
  <c r="V471" i="5"/>
  <c r="E471" i="5"/>
  <c r="X471" i="5" s="1"/>
  <c r="V472" i="5"/>
  <c r="E472" i="5"/>
  <c r="X472" i="5" s="1"/>
  <c r="V473" i="5"/>
  <c r="E473" i="5"/>
  <c r="X473" i="5" s="1"/>
  <c r="V474" i="5"/>
  <c r="E474" i="5"/>
  <c r="X474" i="5" s="1"/>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X483" i="5" s="1"/>
  <c r="V484" i="5"/>
  <c r="E484" i="5"/>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V499" i="5"/>
  <c r="E499" i="5"/>
  <c r="X499" i="5" s="1"/>
  <c r="V500" i="5"/>
  <c r="E500" i="5"/>
  <c r="X500" i="5" s="1"/>
  <c r="V501" i="5"/>
  <c r="E501" i="5"/>
  <c r="X501" i="5" s="1"/>
  <c r="V502" i="5"/>
  <c r="E502" i="5"/>
  <c r="X502" i="5" s="1"/>
  <c r="V503" i="5"/>
  <c r="E503" i="5"/>
  <c r="X503" i="5" s="1"/>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X536" i="5" s="1"/>
  <c r="V537" i="5"/>
  <c r="E537" i="5"/>
  <c r="X537" i="5" s="1"/>
  <c r="V538" i="5"/>
  <c r="E538" i="5"/>
  <c r="X538" i="5" s="1"/>
  <c r="V539" i="5"/>
  <c r="E539" i="5"/>
  <c r="X539" i="5" s="1"/>
  <c r="V540" i="5"/>
  <c r="E540" i="5"/>
  <c r="V541" i="5"/>
  <c r="E541" i="5"/>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V576" i="5"/>
  <c r="E576" i="5"/>
  <c r="X576" i="5" s="1"/>
  <c r="V577" i="5"/>
  <c r="E577" i="5"/>
  <c r="X577" i="5" s="1"/>
  <c r="V578" i="5"/>
  <c r="E578" i="5"/>
  <c r="X578" i="5" s="1"/>
  <c r="V579" i="5"/>
  <c r="E579" i="5"/>
  <c r="X579" i="5" s="1"/>
  <c r="V580" i="5"/>
  <c r="E580" i="5"/>
  <c r="X580" i="5" s="1"/>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V590" i="5"/>
  <c r="E590" i="5"/>
  <c r="X590" i="5" s="1"/>
  <c r="V591" i="5"/>
  <c r="E591" i="5"/>
  <c r="X591" i="5" s="1"/>
  <c r="V592" i="5"/>
  <c r="E592" i="5"/>
  <c r="X592" i="5" s="1"/>
  <c r="V593" i="5"/>
  <c r="E593" i="5"/>
  <c r="X593" i="5" s="1"/>
  <c r="V594" i="5"/>
  <c r="E594" i="5"/>
  <c r="X594" i="5" s="1"/>
  <c r="V595" i="5"/>
  <c r="E595" i="5"/>
  <c r="X595" i="5" s="1"/>
  <c r="V596" i="5"/>
  <c r="E596" i="5"/>
  <c r="V597" i="5"/>
  <c r="E597" i="5"/>
  <c r="X597" i="5" s="1"/>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V723" i="5"/>
  <c r="E723" i="5"/>
  <c r="X723" i="5" s="1"/>
  <c r="V724" i="5"/>
  <c r="E724" i="5"/>
  <c r="X724" i="5" s="1"/>
  <c r="V725" i="5"/>
  <c r="E725" i="5"/>
  <c r="X725" i="5" s="1"/>
  <c r="V726" i="5"/>
  <c r="E726" i="5"/>
  <c r="X726" i="5" s="1"/>
  <c r="V727" i="5"/>
  <c r="E727" i="5"/>
  <c r="X727" i="5" s="1"/>
  <c r="V728" i="5"/>
  <c r="E728" i="5"/>
  <c r="X728" i="5" s="1"/>
  <c r="V729" i="5"/>
  <c r="E729" i="5"/>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V814" i="5"/>
  <c r="E814" i="5"/>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X842" i="5" s="1"/>
  <c r="V843" i="5"/>
  <c r="E843" i="5"/>
  <c r="X843" i="5" s="1"/>
  <c r="V844" i="5"/>
  <c r="E844" i="5"/>
  <c r="X844" i="5" s="1"/>
  <c r="V845" i="5"/>
  <c r="E845" i="5"/>
  <c r="X845" i="5" s="1"/>
  <c r="V846" i="5"/>
  <c r="E846" i="5"/>
  <c r="X846" i="5" s="1"/>
  <c r="V847" i="5"/>
  <c r="E847" i="5"/>
  <c r="X847" i="5" s="1"/>
  <c r="V848" i="5"/>
  <c r="E848" i="5"/>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V905" i="5"/>
  <c r="E905" i="5"/>
  <c r="X905" i="5" s="1"/>
  <c r="V906" i="5"/>
  <c r="E906" i="5"/>
  <c r="X906" i="5" s="1"/>
  <c r="V907" i="5"/>
  <c r="E907" i="5"/>
  <c r="X907" i="5" s="1"/>
  <c r="V908" i="5"/>
  <c r="E908" i="5"/>
  <c r="X908" i="5" s="1"/>
  <c r="V909" i="5"/>
  <c r="E909" i="5"/>
  <c r="X909" i="5" s="1"/>
  <c r="V910" i="5"/>
  <c r="E910" i="5"/>
  <c r="X910" i="5" s="1"/>
  <c r="V911" i="5"/>
  <c r="E911" i="5"/>
  <c r="V912" i="5"/>
  <c r="E912" i="5"/>
  <c r="V913" i="5"/>
  <c r="E913" i="5"/>
  <c r="X913" i="5" s="1"/>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V926" i="5"/>
  <c r="E926" i="5"/>
  <c r="X926" i="5" s="1"/>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X944" i="5" s="1"/>
  <c r="V945" i="5"/>
  <c r="E945" i="5"/>
  <c r="X945" i="5" s="1"/>
  <c r="V946" i="5"/>
  <c r="E946" i="5"/>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V1010" i="5"/>
  <c r="E1010" i="5"/>
  <c r="V1011" i="5"/>
  <c r="E1011" i="5"/>
  <c r="X1011" i="5" s="1"/>
  <c r="V1012" i="5"/>
  <c r="E1012" i="5"/>
  <c r="X1012" i="5" s="1"/>
  <c r="V1013" i="5"/>
  <c r="E1013" i="5"/>
  <c r="X1013" i="5" s="1"/>
  <c r="V1014" i="5"/>
  <c r="E1014" i="5"/>
  <c r="X1014" i="5" s="1"/>
  <c r="V1015" i="5"/>
  <c r="E1015" i="5"/>
  <c r="X1015" i="5" s="1"/>
  <c r="V1016" i="5"/>
  <c r="E1016" i="5"/>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V1318" i="5"/>
  <c r="E1318" i="5"/>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X1365" i="5" s="1"/>
  <c r="V1366" i="5"/>
  <c r="E1366" i="5"/>
  <c r="V1367" i="5"/>
  <c r="E1367" i="5"/>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V1605" i="5"/>
  <c r="E1605" i="5"/>
  <c r="X1605" i="5" s="1"/>
  <c r="V1606" i="5"/>
  <c r="E1606" i="5"/>
  <c r="X1606" i="5" s="1"/>
  <c r="V1607" i="5"/>
  <c r="E1607" i="5"/>
  <c r="V1608" i="5"/>
  <c r="E1608" i="5"/>
  <c r="X1608" i="5" s="1"/>
  <c r="V1609" i="5"/>
  <c r="E1609" i="5"/>
  <c r="X1609" i="5" s="1"/>
  <c r="V1610" i="5"/>
  <c r="E1610" i="5"/>
  <c r="X1610" i="5" s="1"/>
  <c r="V1611" i="5"/>
  <c r="E1611" i="5"/>
  <c r="V1612" i="5"/>
  <c r="E1612" i="5"/>
  <c r="V1613" i="5"/>
  <c r="E1613" i="5"/>
  <c r="X1613" i="5" s="1"/>
  <c r="V1614" i="5"/>
  <c r="E1614" i="5"/>
  <c r="X1614" i="5" s="1"/>
  <c r="V1615" i="5"/>
  <c r="E1615" i="5"/>
  <c r="X1615" i="5" s="1"/>
  <c r="V1616" i="5"/>
  <c r="E1616" i="5"/>
  <c r="X1616" i="5" s="1"/>
  <c r="V1617" i="5"/>
  <c r="E1617" i="5"/>
  <c r="X1617" i="5" s="1"/>
  <c r="V1618" i="5"/>
  <c r="E1618" i="5"/>
  <c r="V1619" i="5"/>
  <c r="E1619" i="5"/>
  <c r="V1620" i="5"/>
  <c r="E1620" i="5"/>
  <c r="X1620" i="5" s="1"/>
  <c r="V1621" i="5"/>
  <c r="E1621" i="5"/>
  <c r="X1621" i="5" s="1"/>
  <c r="V1622" i="5"/>
  <c r="E1622" i="5"/>
  <c r="X1622" i="5" s="1"/>
  <c r="V1623" i="5"/>
  <c r="E1623" i="5"/>
  <c r="X1623" i="5" s="1"/>
  <c r="V1624" i="5"/>
  <c r="E1624" i="5"/>
  <c r="X1624" i="5" s="1"/>
  <c r="V1625" i="5"/>
  <c r="E1625" i="5"/>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X1743" i="5" s="1"/>
  <c r="V1744" i="5"/>
  <c r="E1744" i="5"/>
  <c r="V1745" i="5"/>
  <c r="E1745" i="5"/>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V1949" i="5"/>
  <c r="E1949" i="5"/>
  <c r="X1949" i="5" s="1"/>
  <c r="V1950" i="5"/>
  <c r="E1950" i="5"/>
  <c r="X1950" i="5" s="1"/>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X2100" i="5" s="1"/>
  <c r="V2101" i="5"/>
  <c r="E2101" i="5"/>
  <c r="V2102" i="5"/>
  <c r="E2102" i="5"/>
  <c r="X2102" i="5" s="1"/>
  <c r="V2103" i="5"/>
  <c r="E2103" i="5"/>
  <c r="X2103" i="5" s="1"/>
  <c r="V2104" i="5"/>
  <c r="E2104" i="5"/>
  <c r="X2104" i="5" s="1"/>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X2407" i="5" s="1"/>
  <c r="V2408" i="5"/>
  <c r="E2408" i="5"/>
  <c r="X2408" i="5" s="1"/>
  <c r="V2409" i="5"/>
  <c r="E2409" i="5"/>
  <c r="V2410" i="5"/>
  <c r="E2410" i="5"/>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X2471" i="5" s="1"/>
  <c r="V2472" i="5"/>
  <c r="E2472" i="5"/>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s="1"/>
  <c r="H11" i="6" s="1"/>
  <c r="D11" i="6" s="1"/>
  <c r="G10" i="6"/>
  <c r="H10" i="6"/>
  <c r="D10" i="6" s="1"/>
  <c r="G9" i="6"/>
  <c r="H9" i="6"/>
  <c r="D9" i="6" s="1"/>
  <c r="B8" i="6"/>
  <c r="G8" i="6"/>
  <c r="H8" i="6"/>
  <c r="D8" i="6" s="1"/>
  <c r="B7" i="6"/>
  <c r="G7" i="6" s="1"/>
  <c r="H7" i="6" s="1"/>
  <c r="D7" i="6" s="1"/>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X135" i="5"/>
  <c r="H159" i="5"/>
  <c r="R159" i="5"/>
  <c r="J159" i="5"/>
  <c r="I159" i="5"/>
  <c r="F159" i="5"/>
  <c r="I373" i="5"/>
  <c r="R373" i="5"/>
  <c r="J373" i="5"/>
  <c r="H373" i="5"/>
  <c r="F373" i="5"/>
  <c r="H27" i="5"/>
  <c r="R27" i="5"/>
  <c r="J27" i="5"/>
  <c r="H83" i="5"/>
  <c r="R83" i="5"/>
  <c r="J83" i="5"/>
  <c r="I83" i="5"/>
  <c r="F83" i="5"/>
  <c r="H51" i="5"/>
  <c r="R51" i="5"/>
  <c r="J51" i="5"/>
  <c r="X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c r="B74" i="4"/>
  <c r="A53" i="6" s="1"/>
  <c r="B81" i="4"/>
  <c r="A58" i="6" s="1"/>
  <c r="B3" i="5"/>
  <c r="G4" i="5"/>
  <c r="O4" i="5"/>
  <c r="A1" i="6"/>
  <c r="D3" i="6"/>
  <c r="J4" i="6"/>
  <c r="J5" i="6"/>
  <c r="I6" i="6"/>
  <c r="C6" i="6" s="1"/>
  <c r="I7" i="6"/>
  <c r="I8" i="6"/>
  <c r="I9" i="6"/>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X1198" i="5"/>
  <c r="I678" i="5"/>
  <c r="H678" i="5"/>
  <c r="J987" i="5"/>
  <c r="S606" i="5"/>
  <c r="S610" i="5"/>
  <c r="X520" i="5"/>
  <c r="S598" i="5"/>
  <c r="X121" i="5"/>
  <c r="X498" i="5"/>
  <c r="S532" i="5"/>
  <c r="S356" i="5"/>
  <c r="X134" i="5"/>
  <c r="S343" i="5"/>
  <c r="X331" i="5"/>
  <c r="X451" i="5"/>
  <c r="X78" i="5"/>
  <c r="X142" i="5"/>
  <c r="X218" i="5"/>
  <c r="S315" i="5"/>
  <c r="X50" i="5"/>
  <c r="S357" i="5"/>
  <c r="S383" i="5"/>
  <c r="X30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X1660"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X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X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S597" i="5"/>
  <c r="X505" i="5"/>
  <c r="S599" i="5"/>
  <c r="S611" i="5"/>
  <c r="S601" i="5"/>
  <c r="X407" i="5"/>
  <c r="X232" i="5"/>
  <c r="X296" i="5"/>
  <c r="X176" i="5"/>
  <c r="X596" i="5"/>
  <c r="X281" i="5"/>
  <c r="S600" i="5"/>
  <c r="X365" i="5"/>
  <c r="X423" i="5"/>
  <c r="X191" i="5"/>
  <c r="S382" i="5"/>
  <c r="X288" i="5"/>
  <c r="X533" i="5"/>
  <c r="S533" i="5"/>
  <c r="X148" i="5"/>
  <c r="X513" i="5"/>
  <c r="X561" i="5"/>
  <c r="X386" i="5"/>
  <c r="X575" i="5"/>
  <c r="S355" i="5"/>
  <c r="X541" i="5"/>
  <c r="X330" i="5"/>
  <c r="S602" i="5"/>
  <c r="X603" i="5"/>
  <c r="S603" i="5"/>
  <c r="X477" i="5"/>
  <c r="X184" i="5"/>
  <c r="X260" i="5"/>
  <c r="X394" i="5"/>
  <c r="S605" i="5"/>
  <c r="X128" i="5"/>
  <c r="X554" i="5"/>
  <c r="S607" i="5"/>
  <c r="X442" i="5"/>
  <c r="X303" i="5"/>
  <c r="X43" i="5"/>
  <c r="S314" i="5"/>
  <c r="X463" i="5"/>
  <c r="X414" i="5"/>
  <c r="X240" i="5"/>
  <c r="X583" i="5"/>
  <c r="X261" i="5"/>
  <c r="X415" i="5"/>
  <c r="X239" i="5"/>
  <c r="X71" i="5"/>
  <c r="H39" i="6"/>
  <c r="D39" i="6"/>
  <c r="H26" i="6"/>
  <c r="H24" i="6"/>
  <c r="H35" i="6"/>
  <c r="D35" i="6"/>
  <c r="H40" i="6"/>
  <c r="D40" i="6"/>
  <c r="H46" i="6"/>
  <c r="D46" i="6"/>
  <c r="H31" i="6"/>
  <c r="D29" i="6"/>
  <c r="H30" i="6"/>
  <c r="AB12" i="5"/>
  <c r="AB14" i="5"/>
  <c r="AB17" i="5"/>
  <c r="AB16" i="5"/>
  <c r="AB13" i="5"/>
  <c r="AB15" i="5"/>
  <c r="AB11"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D32" i="6"/>
  <c r="R16" i="5"/>
  <c r="I16" i="5"/>
  <c r="H16" i="5"/>
  <c r="J16" i="5"/>
  <c r="F16" i="5"/>
  <c r="H13" i="5"/>
  <c r="R13" i="5"/>
  <c r="J13" i="5"/>
  <c r="I13" i="5"/>
  <c r="F13" i="5"/>
  <c r="H17" i="5"/>
  <c r="I17" i="5"/>
  <c r="J17" i="5"/>
  <c r="R17" i="5"/>
  <c r="F17" i="5"/>
  <c r="I12" i="5"/>
  <c r="J12" i="5"/>
  <c r="R12" i="5"/>
  <c r="F12" i="5"/>
  <c r="H12" i="5"/>
  <c r="H15" i="5"/>
  <c r="J15" i="5"/>
  <c r="I15" i="5"/>
  <c r="F15" i="5"/>
  <c r="R15" i="5"/>
  <c r="H11" i="5"/>
  <c r="R11" i="5"/>
  <c r="J11" i="5"/>
  <c r="F11" i="5"/>
  <c r="I11" i="5"/>
  <c r="I14" i="5"/>
  <c r="R14" i="5"/>
  <c r="J14" i="5"/>
  <c r="H14" i="5"/>
  <c r="F14" i="5"/>
  <c r="D60" i="6"/>
  <c r="D58" i="6"/>
  <c r="D63" i="6"/>
  <c r="D62" i="6"/>
  <c r="D54" i="6"/>
  <c r="D57" i="6"/>
  <c r="F56" i="6"/>
  <c r="H56" i="6"/>
  <c r="H55" i="6"/>
  <c r="D59" i="6"/>
  <c r="X15" i="5"/>
  <c r="D55" i="6"/>
  <c r="D56" i="6"/>
  <c r="S17" i="5"/>
  <c r="S12" i="5"/>
  <c r="S16" i="5"/>
  <c r="S15" i="5"/>
  <c r="S13" i="5"/>
  <c r="S14" i="5"/>
  <c r="S11" i="5"/>
  <c r="G64" i="6" a="1"/>
  <c r="C11" i="6" l="1"/>
  <c r="C12" i="6"/>
  <c r="C10" i="6"/>
  <c r="B69" i="4"/>
  <c r="A50" i="6" s="1"/>
  <c r="C9" i="6"/>
  <c r="G74" i="4"/>
  <c r="D55" i="4"/>
  <c r="B51" i="4"/>
  <c r="A35" i="6" s="1"/>
  <c r="B57" i="4"/>
  <c r="A40" i="6" s="1"/>
  <c r="G49" i="4"/>
  <c r="A25" i="6"/>
  <c r="C8" i="6"/>
  <c r="G55" i="4"/>
  <c r="D67" i="4"/>
  <c r="B59" i="4"/>
  <c r="A42" i="6" s="1"/>
  <c r="D49" i="4"/>
  <c r="D43" i="4"/>
  <c r="G67" i="4"/>
  <c r="B65" i="4"/>
  <c r="A47" i="6" s="1"/>
  <c r="G37" i="4"/>
  <c r="D61" i="4"/>
  <c r="B64" i="4"/>
  <c r="A46" i="6" s="1"/>
  <c r="A27" i="6"/>
  <c r="B58" i="4"/>
  <c r="A41" i="6" s="1"/>
  <c r="D74" i="4"/>
  <c r="D37" i="4"/>
  <c r="B52" i="4"/>
  <c r="A36" i="6" s="1"/>
  <c r="B70" i="4"/>
  <c r="A51" i="6" s="1"/>
  <c r="B68" i="4"/>
  <c r="A49" i="6" s="1"/>
  <c r="B56" i="4"/>
  <c r="A39" i="6" s="1"/>
  <c r="B50" i="4"/>
  <c r="A34" i="6" s="1"/>
  <c r="A24" i="6"/>
  <c r="C7" i="6"/>
  <c r="B34" i="4"/>
  <c r="A21" i="6" s="1"/>
  <c r="C6" i="5"/>
  <c r="C10" i="5"/>
  <c r="C5" i="5"/>
  <c r="B71" i="4"/>
  <c r="A52" i="6" s="1"/>
  <c r="G61" i="4"/>
  <c r="G31" i="4"/>
  <c r="B5" i="5"/>
  <c r="G64" i="6"/>
  <c r="B10" i="5"/>
  <c r="B8" i="5"/>
  <c r="B6" i="5"/>
  <c r="B32" i="4"/>
  <c r="A19" i="6" s="1"/>
  <c r="B62" i="4"/>
  <c r="A44" i="6" s="1"/>
  <c r="C9" i="5"/>
  <c r="C7" i="5"/>
  <c r="F69" i="6" s="1"/>
  <c r="B33" i="4"/>
  <c r="A20" i="6" s="1"/>
  <c r="B35" i="4"/>
  <c r="A22" i="6" s="1"/>
  <c r="B9" i="5"/>
  <c r="B7" i="5"/>
  <c r="AB5" i="5" l="1"/>
  <c r="V6" i="5"/>
  <c r="G6" i="5" s="1"/>
  <c r="V5" i="5"/>
  <c r="AB10" i="5"/>
  <c r="V10" i="5"/>
  <c r="C69" i="6"/>
  <c r="AB9" i="5"/>
  <c r="V9" i="5"/>
  <c r="G9" i="5" s="1"/>
  <c r="AB7" i="5"/>
  <c r="V7" i="5"/>
  <c r="AB6" i="5"/>
  <c r="G68" i="6"/>
  <c r="H68" i="6" s="1"/>
  <c r="G66" i="6"/>
  <c r="H66" i="6" s="1"/>
  <c r="G67" i="6"/>
  <c r="H67" i="6" s="1"/>
  <c r="G65" i="6"/>
  <c r="H65" i="6" s="1"/>
  <c r="V8" i="5"/>
  <c r="AB8" i="5"/>
  <c r="H64" i="6"/>
  <c r="B64" i="6"/>
  <c r="I6" i="5" l="1"/>
  <c r="E6" i="5"/>
  <c r="X6" i="5" s="1"/>
  <c r="H6" i="5"/>
  <c r="J6" i="5"/>
  <c r="F6" i="5"/>
  <c r="R6" i="5"/>
  <c r="J5" i="5"/>
  <c r="R5" i="5"/>
  <c r="E5" i="5"/>
  <c r="H5" i="5"/>
  <c r="I5" i="5"/>
  <c r="F5" i="5"/>
  <c r="G5" i="5"/>
  <c r="D67" i="6"/>
  <c r="C67" i="6"/>
  <c r="H7" i="5"/>
  <c r="F7" i="5"/>
  <c r="I7" i="5"/>
  <c r="J7" i="5"/>
  <c r="E7" i="5"/>
  <c r="R7" i="5"/>
  <c r="C65" i="6"/>
  <c r="D65" i="6"/>
  <c r="C64" i="6"/>
  <c r="D64" i="6"/>
  <c r="G7" i="5"/>
  <c r="H8" i="5"/>
  <c r="G8" i="5"/>
  <c r="J8" i="5"/>
  <c r="F8" i="5"/>
  <c r="E8" i="5"/>
  <c r="I8" i="5"/>
  <c r="R8" i="5"/>
  <c r="D68" i="6"/>
  <c r="C68" i="6"/>
  <c r="J10" i="5"/>
  <c r="E10" i="5"/>
  <c r="G10" i="5"/>
  <c r="I10" i="5"/>
  <c r="F10" i="5"/>
  <c r="R10" i="5"/>
  <c r="H10" i="5"/>
  <c r="C66" i="6"/>
  <c r="D66" i="6"/>
  <c r="H9" i="5"/>
  <c r="J9" i="5"/>
  <c r="E9" i="5"/>
  <c r="F9" i="5"/>
  <c r="I9" i="5"/>
  <c r="R9" i="5"/>
  <c r="S6" i="5"/>
  <c r="X5" i="5" l="1"/>
  <c r="X10" i="5"/>
  <c r="X9" i="5"/>
  <c r="X7" i="5"/>
  <c r="G69" i="6" a="1"/>
  <c r="G69" i="6" s="1"/>
  <c r="H69" i="6" s="1"/>
  <c r="H70" i="6" s="1"/>
  <c r="D2" i="6" s="1"/>
  <c r="X8" i="5"/>
  <c r="S5" i="5"/>
  <c r="S10" i="5"/>
  <c r="S7" i="5"/>
  <c r="T6" i="5"/>
  <c r="S8" i="5"/>
  <c r="S9" i="5"/>
  <c r="T9" i="5" l="1"/>
  <c r="T8" i="5"/>
  <c r="T7" i="5"/>
  <c r="T10"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<sst xmlns="http://schemas.openxmlformats.org/spreadsheetml/2006/main" count="22336" uniqueCount="15829">
  <si>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</si>
  <si>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</si>
  <si>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</si>
  <si>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</si>
  <si>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</si>
  <si>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</si>
  <si>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</si>
  <si>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</si>
  <si>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</si>
  <si>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</si>
  <si>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</si>
  <si>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</si>
  <si>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</si>
  <si>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</si>
  <si>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</si>
  <si>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</si>
  <si>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</si>
  <si>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</si>
  <si>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</si>
  <si>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</si>
  <si>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</si>
  <si>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</si>
  <si>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</si>
  <si>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</si>
  <si>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</si>
  <si>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</si>
  <si>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</si>
  <si>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</si>
  <si>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</si>
  <si>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</si>
  <si>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</si>
  <si>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</si>
  <si>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</si>
  <si>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</si>
  <si>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</si>
  <si>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</si>
  <si>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</si>
  <si>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</si>
  <si>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</si>
  <si>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</si>
  <si>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</si>
  <si>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</si>
  <si>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</si>
  <si>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</si>
  <si>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</si>
  <si>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</si>
  <si>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</si>
  <si>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</si>
  <si>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</si>
  <si>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</si>
  <si>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</si>
  <si>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</si>
  <si>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</si>
  <si>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</si>
  <si>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</si>
  <si>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</si>
  <si>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</si>
  <si>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</si>
  <si>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</si>
  <si>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</si>
  <si>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</si>
  <si>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</si>
  <si>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</si>
  <si>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</si>
  <si>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</si>
  <si>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</si>
  <si>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</si>
  <si>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</si>
  <si>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</si>
  <si>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</si>
  <si>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</si>
  <si>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</si>
  <si>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</si>
  <si>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</si>
  <si>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</si>
  <si>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</si>
  <si>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</si>
  <si>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</si>
  <si>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</si>
  <si>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</si>
  <si>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</si>
  <si>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</si>
  <si>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</si>
  <si>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</si>
  <si>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</si>
  <si>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</si>
  <si>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</si>
  <si>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</si>
  <si>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</si>
  <si>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</si>
  <si>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</si>
  <si>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</si>
  <si>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</si>
  <si>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</si>
  <si>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</si>
  <si>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</si>
  <si>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</si>
  <si>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</si>
  <si>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</si>
  <si>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</si>
  <si>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</si>
  <si>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</si>
  <si>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</si>
  <si>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</si>
  <si>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</si>
  <si>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</si>
  <si>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</si>
  <si>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</si>
  <si>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</si>
  <si>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</si>
  <si>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</si>
  <si>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</si>
  <si>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</si>
  <si>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</si>
  <si>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</si>
  <si>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</si>
  <si>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</si>
  <si>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</si>
  <si>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</si>
  <si>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</si>
  <si>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</si>
  <si>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</si>
  <si>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</si>
  <si>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</si>
  <si>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</si>
  <si>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</si>
  <si>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</si>
  <si>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</si>
  <si>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</si>
  <si>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</si>
  <si>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</si>
  <si>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</si>
  <si>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</si>
  <si>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</si>
  <si>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</si>
  <si>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</si>
  <si>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</si>
  <si>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</si>
  <si>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</si>
  <si>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</si>
  <si>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</si>
  <si>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</si>
  <si>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</si>
  <si>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</si>
  <si>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</si>
  <si>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</si>
  <si>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</si>
  <si>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</si>
  <si>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</si>
  <si>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</si>
  <si>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</si>
  <si>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</si>
  <si>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</si>
  <si>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</si>
  <si>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</si>
  <si>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</si>
  <si>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</si>
  <si>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</si>
  <si>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</si>
  <si>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</si>
  <si>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</si>
  <si>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</si>
  <si>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</si>
  <si>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</si>
  <si>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</si>
  <si>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</si>
  <si>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</si>
  <si>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</si>
  <si>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</si>
  <si>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</si>
  <si>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</si>
  <si>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</si>
  <si>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</si>
  <si>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</si>
  <si>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</si>
  <si>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</si>
  <si>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</si>
  <si>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</si>
  <si>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</si>
  <si>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</si>
  <si>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</si>
  <si>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</si>
  <si>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</si>
  <si>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</si>
  <si>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</si>
  <si>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</si>
  <si>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</si>
  <si>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</si>
  <si>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</si>
  <si>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</si>
  <si>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</si>
  <si>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</si>
  <si>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</si>
  <si>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</si>
  <si>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</si>
  <si>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</si>
  <si>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</si>
  <si>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</si>
  <si>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</si>
  <si>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</si>
  <si>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</si>
  <si>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</si>
  <si>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</si>
  <si>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</si>
  <si>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</si>
  <si>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</si>
  <si>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</si>
  <si>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</si>
  <si>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</si>
  <si>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</si>
  <si>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</si>
  <si>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</si>
  <si>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</si>
  <si>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</si>
  <si>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</si>
  <si>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</si>
  <si>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</si>
  <si>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</si>
  <si>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</si>
  <si>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</si>
  <si>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</si>
  <si>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</si>
  <si>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</si>
  <si>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</si>
  <si>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</si>
  <si>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</si>
  <si>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</si>
  <si>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</si>
  <si>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</si>
  <si>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</si>
  <si>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</si>
  <si>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</si>
  <si>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</si>
  <si>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</si>
  <si>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</si>
  <si>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</si>
  <si>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</si>
  <si>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</si>
  <si>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</si>
  <si>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</si>
  <si>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</si>
  <si>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</si>
  <si>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</si>
  <si>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</si>
  <si>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</si>
  <si>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</si>
  <si>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</si>
  <si>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</si>
  <si>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</si>
  <si>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</si>
  <si>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</si>
  <si>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</si>
  <si>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</si>
  <si>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</si>
  <si>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</si>
  <si>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</si>
  <si>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</si>
  <si>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</si>
  <si>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</si>
  <si>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</si>
  <si>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</si>
  <si>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</si>
  <si>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</si>
  <si>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</si>
  <si>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</si>
  <si>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</si>
  <si>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</si>
  <si>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</si>
  <si>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</si>
  <si>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</si>
  <si>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</si>
  <si>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</si>
  <si>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</si>
  <si>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</si>
  <si>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</si>
  <si>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</si>
  <si>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</si>
  <si>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</si>
  <si>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</si>
  <si>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</si>
  <si>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</si>
  <si>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</si>
  <si>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</si>
  <si>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</si>
  <si>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</si>
  <si>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</si>
  <si>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</si>
  <si>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</si>
  <si>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</si>
  <si>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</si>
  <si>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</si>
  <si>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</si>
  <si>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</si>
  <si>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</si>
  <si>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</si>
  <si>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</si>
  <si>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</si>
  <si>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</si>
  <si>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</si>
  <si>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</si>
  <si>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</si>
  <si>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</si>
  <si>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</si>
  <si>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</si>
  <si>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</si>
  <si>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</si>
  <si>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</si>
  <si>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</si>
  <si>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</si>
  <si>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</si>
  <si>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</si>
  <si>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</si>
  <si>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</si>
  <si>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</si>
  <si>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</si>
  <si>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</si>
  <si>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</si>
  <si>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</si>
  <si>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</si>
  <si>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</si>
  <si>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</si>
  <si>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</si>
  <si>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</si>
  <si>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</si>
  <si>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</si>
  <si>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</si>
  <si>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</si>
  <si>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</si>
  <si>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</si>
  <si>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</si>
  <si>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</si>
  <si>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</si>
  <si>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</si>
  <si>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</si>
  <si>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</si>
  <si>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</si>
  <si>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</si>
  <si>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</si>
  <si>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</si>
  <si>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</si>
  <si>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</si>
  <si>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</si>
  <si>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</si>
  <si>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</si>
  <si>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</si>
  <si>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</si>
  <si>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</si>
  <si>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</si>
  <si>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</si>
  <si>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</si>
  <si>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</si>
  <si>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</si>
  <si>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</si>
  <si>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</si>
  <si>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</si>
  <si>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</si>
  <si>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</si>
  <si>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</si>
  <si>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</si>
  <si>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</si>
  <si>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</si>
  <si>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</si>
  <si>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</si>
  <si>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</si>
  <si>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</si>
  <si>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</si>
  <si>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</si>
  <si>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</si>
  <si>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</si>
  <si>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</si>
  <si>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</si>
  <si>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</si>
  <si>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</si>
  <si>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</si>
  <si>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</si>
  <si>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</si>
  <si>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</si>
  <si>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</si>
  <si>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</si>
  <si>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</si>
  <si>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</si>
  <si>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</si>
  <si>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</si>
  <si>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</si>
  <si>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</si>
  <si>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</si>
  <si>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</si>
  <si>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</si>
  <si>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</si>
  <si>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</si>
  <si>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</si>
  <si>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</si>
  <si>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</si>
  <si>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</si>
  <si>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</si>
  <si>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</si>
  <si>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</si>
  <si>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</si>
  <si>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</si>
  <si>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</si>
  <si>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</si>
  <si>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</si>
  <si>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</si>
  <si>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</si>
  <si>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</si>
  <si>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</si>
  <si>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</si>
  <si>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</si>
  <si>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</si>
  <si>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</si>
  <si>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</si>
  <si>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</si>
  <si>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</si>
  <si>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</si>
  <si>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</si>
  <si>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</si>
  <si>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</si>
  <si>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</si>
  <si>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</si>
  <si>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</si>
  <si>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</si>
  <si>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</si>
  <si>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</si>
  <si>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</si>
  <si>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</si>
  <si>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</si>
  <si>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</si>
  <si>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</si>
  <si>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</si>
  <si>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</si>
  <si>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</si>
  <si>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</si>
  <si>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</si>
  <si>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</si>
  <si>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</si>
  <si>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</si>
  <si>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</si>
  <si>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</si>
  <si>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</si>
  <si>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</si>
  <si>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</si>
  <si>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</si>
  <si>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</si>
  <si>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</si>
  <si>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</si>
  <si>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</si>
  <si>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</si>
  <si>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</si>
  <si>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</si>
  <si>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</si>
  <si>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</si>
  <si>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</si>
  <si>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</si>
  <si>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</si>
  <si>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</si>
  <si>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</si>
  <si>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</si>
  <si>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</si>
  <si>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</si>
  <si>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</si>
  <si>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</si>
  <si>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</si>
  <si>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</si>
  <si>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</si>
  <si>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</si>
  <si>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</si>
  <si>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</si>
  <si>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</si>
  <si>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</si>
  <si>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</si>
  <si>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</si>
  <si>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</si>
  <si>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</si>
  <si>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</si>
  <si>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</si>
  <si>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</si>
  <si>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</si>
  <si>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</si>
  <si>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</si>
  <si>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</si>
  <si>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</si>
  <si>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</si>
  <si>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</si>
  <si>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</si>
  <si>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</si>
  <si>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</si>
  <si>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</si>
  <si>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</si>
  <si>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</si>
  <si>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</si>
  <si>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</si>
  <si>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</si>
  <si>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</si>
  <si>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</si>
  <si>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</si>
  <si>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</si>
  <si>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</si>
  <si>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</si>
  <si>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</si>
  <si>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</si>
  <si>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</si>
  <si>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</si>
  <si>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</si>
  <si>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</si>
  <si>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</si>
  <si>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</si>
  <si>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</si>
  <si>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</si>
  <si>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</si>
  <si>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</si>
  <si>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</si>
  <si>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</si>
  <si>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</si>
  <si>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</si>
  <si>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</si>
  <si>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</si>
  <si>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</si>
  <si>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</si>
  <si>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</si>
  <si>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</si>
  <si>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</si>
  <si>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</si>
  <si>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</si>
  <si>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</si>
  <si>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</si>
  <si>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</si>
  <si>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</si>
  <si>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</si>
  <si>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</si>
  <si>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</si>
  <si>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</si>
  <si>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</si>
  <si>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</si>
  <si>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</si>
  <si>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</si>
  <si>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</si>
  <si>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</si>
  <si>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</si>
  <si>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</si>
  <si>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</si>
  <si>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</si>
  <si>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</si>
  <si>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</si>
  <si>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</si>
  <si>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</si>
  <si>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</si>
  <si>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</si>
  <si>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</si>
  <si>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</si>
  <si>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</si>
  <si>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</si>
  <si>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</si>
  <si>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</si>
  <si>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</si>
  <si>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</si>
  <si>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</si>
  <si>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</si>
  <si>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</si>
  <si>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</si>
  <si>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</si>
  <si>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</si>
  <si>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</si>
  <si>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</si>
  <si>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</si>
  <si>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</si>
  <si>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</si>
  <si>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</si>
  <si>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</si>
  <si>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</si>
  <si>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</si>
  <si>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</si>
  <si>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</si>
  <si>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</si>
  <si>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</si>
  <si>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</si>
  <si>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</si>
  <si>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</si>
  <si>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</si>
  <si>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</si>
  <si>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</si>
  <si>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</si>
  <si>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</si>
  <si>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</si>
  <si>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</si>
  <si>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</si>
  <si>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</si>
  <si>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</si>
  <si>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</si>
  <si>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</si>
  <si>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</si>
  <si>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</si>
  <si>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</si>
  <si>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</si>
  <si>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</si>
  <si>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</si>
  <si>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</si>
  <si>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</si>
  <si>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</si>
  <si>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</si>
  <si>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</si>
  <si>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</si>
  <si>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</si>
  <si>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</si>
  <si>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</si>
  <si>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</si>
  <si>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</si>
  <si>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</si>
  <si>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</si>
  <si>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</si>
  <si>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</si>
  <si>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</si>
  <si>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</si>
  <si>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</si>
  <si>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</si>
  <si>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</si>
  <si>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</si>
  <si>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</si>
  <si>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</si>
  <si>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</si>
  <si>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</si>
  <si>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</si>
  <si>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</si>
  <si>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</si>
  <si>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</si>
  <si>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</si>
  <si>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</si>
  <si>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</si>
  <si>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</si>
  <si>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</si>
  <si>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</si>
  <si>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</si>
  <si>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</si>
  <si>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</si>
  <si>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</si>
  <si>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</si>
  <si>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</si>
  <si>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</si>
  <si>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</si>
  <si>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</si>
  <si>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</si>
  <si>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</si>
  <si>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</si>
  <si>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</si>
  <si>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</si>
  <si>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</si>
  <si>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</si>
  <si>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</si>
  <si>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</si>
  <si>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</si>
  <si>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</si>
  <si>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</si>
  <si>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</si>
  <si>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</si>
  <si>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</si>
  <si>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</si>
  <si>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</si>
  <si>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</si>
  <si>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</si>
  <si>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</si>
  <si>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</si>
  <si>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</si>
  <si>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</si>
  <si>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</si>
  <si>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</si>
  <si>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</si>
  <si>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</si>
  <si>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</si>
  <si>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</si>
  <si>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</si>
  <si>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</si>
  <si>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</si>
  <si>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</si>
  <si>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</si>
  <si>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</si>
  <si>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</si>
  <si>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</si>
  <si>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</si>
  <si>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</si>
  <si>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</si>
  <si>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</si>
  <si>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</si>
  <si>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</si>
  <si>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</si>
  <si>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</si>
  <si>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</si>
  <si>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</si>
  <si>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</si>
  <si>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</si>
  <si>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</si>
  <si>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</si>
  <si>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</si>
  <si>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</si>
  <si>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</si>
  <si>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</si>
  <si>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</si>
  <si>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</si>
  <si>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</si>
  <si>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</si>
  <si>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</si>
  <si>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</si>
  <si>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</si>
  <si>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</si>
  <si>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</si>
  <si>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</si>
  <si>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</si>
  <si>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</si>
  <si>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</si>
  <si>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</si>
  <si>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</si>
  <si>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</si>
  <si>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</si>
  <si>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</si>
  <si>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</si>
  <si>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</si>
  <si>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</si>
  <si>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</si>
  <si>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</si>
  <si>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</si>
  <si>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</si>
  <si>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</si>
  <si>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</si>
  <si>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</si>
  <si>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</si>
  <si>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</si>
  <si>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</si>
  <si>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</si>
  <si>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</si>
  <si>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</si>
  <si>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</si>
  <si>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</si>
  <si>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</si>
  <si>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</si>
  <si>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</si>
  <si>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</si>
  <si>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</si>
  <si>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</si>
  <si>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</si>
  <si>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</si>
  <si>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</si>
  <si>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</si>
  <si>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</si>
  <si>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</si>
  <si>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</si>
  <si>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</si>
  <si>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</si>
  <si>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</si>
  <si>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</si>
  <si>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</si>
  <si>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</si>
  <si>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</si>
  <si>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</si>
  <si>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</si>
  <si>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</si>
  <si>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</si>
  <si>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</si>
  <si>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</si>
  <si>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</si>
  <si>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</si>
  <si>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</si>
  <si>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</si>
  <si>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</si>
  <si>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</si>
  <si>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</si>
  <si>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</si>
  <si>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</si>
  <si>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</si>
  <si>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</si>
  <si>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</si>
  <si>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</si>
  <si>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</si>
  <si>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</si>
  <si>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</si>
  <si>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</si>
  <si>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</si>
  <si>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</si>
  <si>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</si>
  <si>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</si>
  <si>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</si>
  <si>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</si>
  <si>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</si>
  <si>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</si>
  <si>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</si>
  <si>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</si>
  <si>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</si>
  <si>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</si>
  <si>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</si>
  <si>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</si>
  <si>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</si>
  <si>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</si>
  <si>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</si>
  <si>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</si>
  <si>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</si>
  <si>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</si>
  <si>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</si>
  <si>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</si>
  <si>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</si>
  <si>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</si>
  <si>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</si>
  <si>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</si>
  <si>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</si>
  <si>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</si>
  <si>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</si>
  <si>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</si>
  <si>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</si>
  <si>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</si>
  <si>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</si>
  <si>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</si>
  <si>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</si>
  <si>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</si>
  <si>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</si>
  <si>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</si>
  <si>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</si>
  <si>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</si>
  <si>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</si>
  <si>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</si>
  <si>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</si>
  <si>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</si>
  <si>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</si>
  <si>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</si>
  <si>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</si>
  <si>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</si>
  <si>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</si>
  <si>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</si>
  <si>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</si>
  <si>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</si>
  <si>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</si>
  <si>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</si>
  <si>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</si>
  <si>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</si>
  <si>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</si>
  <si>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</si>
  <si>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</si>
  <si>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</si>
  <si>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</si>
  <si>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</si>
  <si>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</si>
  <si>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</si>
  <si>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</si>
  <si>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</si>
  <si>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</si>
  <si>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</si>
  <si>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</si>
  <si>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</si>
  <si>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</si>
  <si>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</si>
  <si>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</si>
  <si>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</si>
  <si>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</si>
  <si>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</si>
  <si>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</si>
  <si>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</si>
  <si>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</si>
  <si>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</si>
  <si>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</si>
  <si>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</si>
  <si>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</si>
  <si>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</si>
  <si>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</si>
  <si>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</si>
  <si>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</si>
  <si>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</si>
  <si>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</si>
  <si>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</si>
  <si>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</si>
  <si>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</si>
  <si>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</si>
  <si>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</si>
  <si>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</si>
  <si>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</si>
  <si>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</si>
  <si>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</si>
  <si>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</si>
  <si>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</si>
  <si>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</si>
  <si>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</si>
  <si>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</si>
  <si>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</si>
  <si>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</si>
  <si>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</si>
  <si>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</si>
  <si>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</si>
  <si>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</si>
  <si>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</si>
  <si>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</si>
  <si>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</si>
  <si>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</si>
  <si>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</si>
  <si>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</si>
  <si>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</si>
  <si>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</si>
  <si>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</si>
  <si>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</si>
  <si>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</si>
  <si>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</si>
  <si>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</si>
  <si>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</si>
  <si>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</si>
  <si>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</si>
  <si>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</si>
  <si>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</si>
  <si>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</si>
  <si>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</si>
  <si>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</si>
  <si>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</si>
  <si>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</si>
  <si>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</si>
  <si>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</si>
  <si>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</si>
  <si>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</si>
  <si>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</si>
  <si>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</si>
  <si>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</si>
  <si>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</si>
  <si>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</si>
  <si>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</si>
  <si>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</si>
  <si>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</si>
  <si>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</si>
  <si>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</si>
  <si>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</si>
  <si>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</si>
  <si>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</si>
  <si>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</si>
  <si>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</si>
  <si>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</si>
  <si>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</si>
  <si>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</si>
  <si>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</si>
  <si>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</si>
  <si>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</si>
  <si>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</si>
  <si>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</si>
  <si>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</si>
  <si>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</si>
  <si>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</si>
  <si>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</si>
  <si>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</si>
  <si>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</si>
  <si>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</si>
  <si>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</si>
  <si>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</si>
  <si>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</si>
  <si>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</si>
  <si>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</si>
  <si>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</si>
  <si>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</si>
  <si>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</si>
  <si>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</si>
  <si>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</si>
  <si>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</si>
  <si>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</si>
  <si>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</si>
  <si>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</si>
  <si>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</si>
  <si>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</si>
  <si>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</si>
  <si>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</si>
  <si>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</si>
  <si>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</si>
  <si>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</si>
  <si>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</si>
  <si>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</si>
  <si>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</si>
  <si>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</si>
  <si>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</si>
  <si>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</si>
  <si>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</si>
  <si>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</si>
  <si>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</si>
  <si>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</si>
  <si>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</si>
  <si>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</si>
  <si>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</si>
  <si>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</si>
  <si>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</si>
  <si>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</si>
  <si>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</si>
  <si>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</si>
  <si>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</si>
  <si>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</si>
  <si>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</si>
  <si>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</si>
  <si>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</si>
  <si>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</si>
  <si>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</si>
  <si>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</si>
  <si>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</si>
  <si>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</si>
  <si>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</si>
  <si>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</si>
  <si>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</si>
  <si>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</si>
  <si>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</si>
  <si>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</si>
  <si>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</si>
  <si>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</si>
  <si>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</si>
  <si>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</si>
  <si>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</si>
  <si>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</si>
  <si>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</si>
  <si>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</si>
  <si>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</si>
  <si>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</si>
  <si>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</si>
  <si>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</si>
  <si>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</si>
  <si>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</si>
  <si>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</si>
  <si>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</si>
  <si>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</si>
  <si>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</si>
  <si>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</si>
  <si>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</si>
  <si>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</si>
  <si>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</si>
  <si>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</si>
  <si>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</si>
  <si>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</si>
  <si>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</si>
  <si>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</si>
  <si>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</si>
  <si>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</si>
  <si>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</si>
  <si>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</si>
  <si>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</si>
  <si>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</si>
  <si>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</si>
  <si>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</si>
  <si>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</si>
  <si>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</si>
  <si>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</si>
  <si>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</si>
  <si>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</si>
  <si>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</si>
  <si>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</si>
  <si>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</si>
  <si>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</si>
  <si>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</si>
  <si>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</si>
  <si>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</si>
  <si>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</si>
  <si>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</si>
  <si>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</si>
  <si>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</si>
  <si>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</si>
  <si>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</si>
  <si>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</si>
  <si>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</si>
  <si>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</si>
  <si>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</si>
  <si>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</si>
  <si>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</si>
  <si>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</si>
  <si>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</si>
  <si>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</si>
  <si>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</si>
  <si>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</si>
  <si>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</si>
  <si>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</si>
  <si>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</si>
  <si>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</si>
  <si>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</si>
  <si>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</si>
  <si>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</si>
  <si>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</si>
  <si>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</si>
  <si>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</si>
  <si>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</si>
  <si>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</si>
  <si>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</si>
  <si>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</si>
  <si>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</si>
  <si>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</si>
  <si>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</si>
  <si>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</si>
  <si>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</si>
  <si>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</si>
  <si>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</si>
  <si>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</si>
  <si>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</si>
  <si>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</si>
  <si>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</si>
  <si>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</si>
  <si>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</si>
  <si>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</si>
  <si>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</si>
  <si>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</si>
  <si>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</si>
  <si>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</si>
  <si>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</si>
  <si>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</si>
  <si>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</si>
  <si>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</si>
  <si>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</si>
  <si>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</si>
  <si>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</si>
  <si>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</si>
  <si>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</si>
  <si>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</si>
  <si>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</si>
  <si>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</si>
  <si>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</si>
  <si>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</si>
  <si>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</si>
  <si>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</si>
  <si>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</si>
  <si>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</si>
  <si>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</si>
  <si>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</si>
  <si>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</si>
  <si>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</si>
  <si>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</si>
  <si>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</si>
  <si>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</si>
  <si>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</si>
  <si>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</si>
  <si>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</si>
  <si>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</si>
  <si>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</si>
  <si>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</si>
  <si>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</si>
  <si>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</si>
  <si>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</si>
  <si>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</si>
  <si>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</si>
  <si>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</si>
  <si>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</si>
  <si>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</si>
  <si>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</si>
  <si>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</si>
  <si>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</si>
  <si>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</si>
  <si>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</si>
  <si>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</si>
  <si>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</si>
  <si>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</si>
  <si>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</si>
  <si>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</si>
  <si>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</si>
  <si>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</si>
  <si>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</si>
  <si>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</si>
  <si>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</si>
  <si>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</si>
  <si>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</si>
  <si>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</si>
  <si>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</si>
  <si>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</si>
  <si>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</si>
  <si>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</si>
  <si>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</si>
  <si>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</si>
  <si>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</si>
  <si>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</si>
  <si>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</si>
  <si>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</si>
  <si>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</si>
  <si>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</si>
  <si>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</si>
  <si>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</si>
  <si>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</si>
  <si>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</si>
  <si>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</si>
  <si>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</si>
  <si>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</si>
  <si>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</si>
  <si>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</si>
  <si>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</si>
  <si>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</si>
  <si>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</si>
  <si>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</si>
  <si>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</si>
  <si>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</si>
  <si>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</si>
  <si>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</si>
  <si>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</si>
  <si>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</si>
  <si>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</si>
  <si>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</si>
  <si>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</si>
  <si>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</si>
  <si>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</si>
  <si>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</si>
  <si>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</si>
  <si>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</si>
  <si>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</si>
  <si>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</si>
  <si>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</si>
  <si>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</si>
  <si>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</si>
  <si>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</si>
  <si>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</si>
  <si>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</si>
  <si>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</si>
  <si>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</si>
  <si>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</si>
  <si>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</si>
  <si>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</si>
  <si>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</si>
  <si>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</si>
  <si>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</si>
  <si>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</si>
  <si>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</si>
  <si>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</si>
  <si>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</si>
  <si>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</si>
  <si>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</si>
  <si>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</si>
  <si>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</si>
  <si>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</si>
  <si>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</si>
  <si>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</si>
  <si>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</si>
  <si>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</si>
  <si>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</si>
  <si>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</si>
  <si>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</si>
  <si>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</si>
  <si>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</si>
  <si>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</si>
  <si>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</si>
  <si>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</si>
  <si>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</si>
  <si>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</si>
  <si>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</si>
  <si>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</si>
  <si>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</si>
  <si>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</si>
  <si>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</si>
  <si>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</si>
  <si>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</si>
  <si>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</si>
  <si>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</si>
  <si>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</si>
  <si>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</si>
  <si>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</si>
  <si>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</si>
  <si>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</si>
  <si>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</si>
  <si>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</si>
  <si>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</si>
  <si>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</si>
  <si>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</si>
  <si>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</si>
  <si>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</si>
  <si>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</si>
  <si>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</si>
  <si>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</si>
  <si>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</si>
  <si>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</si>
  <si>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</si>
  <si>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</si>
  <si>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</si>
  <si>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</si>
  <si>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</si>
  <si>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</si>
  <si>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</si>
  <si>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</si>
  <si>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</si>
  <si>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</si>
  <si>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</si>
  <si>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</si>
  <si>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</si>
  <si>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</si>
  <si>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</si>
  <si>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</si>
  <si>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</si>
  <si>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</si>
  <si>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</si>
  <si>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</si>
  <si>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</si>
  <si>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</si>
  <si>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</si>
  <si>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</si>
  <si>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</si>
  <si>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</si>
  <si>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</si>
  <si>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</si>
  <si>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</si>
  <si>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</si>
  <si>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</si>
  <si>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</si>
  <si>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</si>
  <si>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</si>
  <si>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</si>
  <si>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</si>
  <si>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</si>
  <si>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</si>
  <si>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</si>
  <si>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</si>
  <si>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</si>
  <si>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</si>
  <si>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</si>
  <si>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</si>
  <si>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</si>
  <si>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</si>
  <si>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</si>
  <si>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</si>
  <si>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</si>
  <si>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</si>
  <si>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</si>
  <si>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</si>
  <si>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</si>
  <si>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</si>
  <si>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</si>
  <si>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</si>
  <si>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</si>
  <si>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</si>
  <si>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</si>
  <si>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</si>
  <si>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</si>
  <si>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</si>
  <si>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</si>
  <si>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</si>
  <si>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</si>
  <si>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</si>
  <si>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</si>
  <si>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</si>
  <si>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</si>
  <si>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</si>
  <si>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</si>
  <si>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</si>
  <si>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</si>
  <si>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</si>
  <si>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</si>
  <si>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</si>
  <si>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</si>
  <si>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</si>
  <si>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</si>
  <si>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</si>
  <si>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</si>
  <si>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</si>
  <si>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</si>
  <si>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</si>
  <si>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</si>
  <si>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</si>
  <si>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</si>
  <si>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</si>
  <si>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</si>
  <si>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</si>
  <si>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</si>
  <si>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</si>
  <si>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</si>
  <si>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</si>
  <si>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</si>
  <si>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</si>
  <si>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</si>
  <si>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</si>
  <si>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</si>
  <si>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</si>
  <si>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</si>
  <si>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</si>
  <si>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</si>
  <si>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</si>
  <si>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</si>
  <si>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</si>
  <si>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</si>
  <si>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</si>
  <si>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</si>
  <si>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</si>
  <si>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</si>
  <si>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</si>
  <si>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</si>
  <si>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</si>
  <si>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</si>
  <si>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</si>
  <si>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</si>
  <si>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</si>
  <si>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</si>
  <si>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</si>
  <si>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</si>
  <si>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</si>
  <si>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</si>
  <si>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</si>
  <si>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</si>
  <si>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</si>
  <si>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</si>
  <si>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</si>
  <si>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</si>
  <si>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</si>
  <si>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</si>
  <si>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</si>
  <si>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</si>
  <si>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</si>
  <si>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</si>
  <si>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</si>
  <si>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</si>
  <si>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</si>
  <si>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</si>
  <si>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</si>
  <si>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</si>
  <si>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</si>
  <si>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</si>
  <si>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</si>
  <si>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</si>
  <si>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</si>
  <si>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</si>
  <si>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</si>
  <si>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</si>
  <si>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</si>
  <si>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</si>
  <si>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</si>
  <si>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</si>
  <si>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</si>
  <si>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</si>
  <si>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</si>
  <si>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</si>
  <si>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</si>
  <si>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</si>
  <si>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</si>
  <si>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</si>
  <si>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</si>
  <si>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</si>
  <si>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</si>
  <si>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</si>
  <si>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</si>
  <si>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</si>
  <si>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</si>
  <si>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</si>
  <si>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</si>
  <si>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</si>
  <si>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</si>
  <si>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</si>
  <si>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</si>
  <si>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</si>
  <si>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</si>
  <si>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</si>
  <si>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</si>
  <si>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</si>
  <si>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</si>
  <si>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</si>
  <si>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</si>
  <si>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</si>
  <si>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</si>
  <si>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</si>
  <si>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</si>
  <si>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</si>
  <si>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</si>
  <si>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</si>
  <si>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</si>
  <si>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</si>
  <si>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</si>
  <si>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</si>
  <si>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</si>
  <si>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</si>
  <si>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</si>
  <si>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</si>
  <si>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</si>
  <si>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</si>
  <si>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</si>
  <si>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</si>
  <si>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</si>
  <si>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</si>
  <si>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</si>
  <si>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</si>
  <si>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</si>
  <si>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</si>
  <si>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</si>
  <si>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</si>
  <si>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</si>
  <si>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</si>
  <si>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</si>
  <si>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</si>
  <si>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</si>
  <si>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</si>
  <si>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</si>
  <si>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</si>
  <si>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</si>
  <si>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</si>
  <si>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</si>
  <si>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</si>
  <si>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</si>
  <si>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</si>
  <si>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</si>
  <si>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</si>
  <si>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</si>
  <si>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</si>
  <si>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</si>
  <si>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</si>
  <si>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</si>
  <si>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</si>
  <si>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</si>
  <si>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</si>
  <si>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</si>
  <si>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</si>
  <si>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</si>
  <si>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</si>
  <si>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</si>
  <si>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</si>
  <si>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</si>
  <si>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</si>
  <si>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</si>
  <si>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</si>
  <si>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</si>
  <si>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</si>
  <si>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</si>
  <si>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</si>
  <si>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</si>
  <si>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</si>
  <si>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</si>
  <si>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</si>
  <si>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</si>
  <si>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</si>
  <si>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</si>
  <si>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</si>
  <si>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</si>
  <si>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</si>
  <si>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</si>
  <si>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</si>
  <si>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</si>
  <si>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</si>
  <si>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</si>
  <si>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</si>
  <si>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</si>
  <si>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</si>
  <si>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</si>
  <si>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</si>
  <si>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</si>
  <si>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</si>
  <si>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</si>
  <si>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</si>
  <si>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</si>
  <si>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</si>
  <si>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</si>
  <si>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</si>
  <si>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</si>
  <si>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</si>
  <si>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</si>
  <si>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</si>
  <si>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</si>
  <si>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</si>
  <si>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</si>
  <si>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</si>
  <si>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</si>
  <si>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</si>
  <si>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</si>
  <si>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</si>
  <si>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</si>
  <si>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</si>
  <si>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</si>
  <si>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</si>
  <si>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</si>
  <si>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</si>
  <si>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</si>
  <si>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</si>
  <si>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</si>
  <si>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</si>
  <si>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</si>
  <si>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</si>
  <si>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</si>
  <si>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</si>
  <si>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</si>
  <si>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</si>
  <si>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</si>
  <si>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</si>
  <si>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</si>
  <si>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</si>
  <si>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</si>
  <si>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</si>
  <si>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</si>
  <si>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</si>
  <si>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</si>
  <si>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</si>
  <si>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</si>
  <si>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</si>
  <si>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</si>
  <si>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</si>
  <si>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</si>
  <si>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</si>
  <si>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</si>
  <si>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</si>
  <si>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</si>
  <si>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</si>
  <si>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</si>
  <si>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</si>
  <si>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</si>
  <si>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</si>
  <si>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</si>
  <si>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</si>
  <si>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</si>
  <si>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</si>
  <si>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</si>
  <si>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</si>
  <si>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</si>
  <si>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</si>
  <si>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</si>
  <si>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</si>
  <si>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</si>
  <si>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</si>
  <si>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</si>
  <si>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</si>
  <si>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</si>
  <si>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</si>
  <si>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</si>
  <si>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</si>
  <si>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</si>
  <si>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</si>
  <si>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</si>
  <si>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</si>
  <si>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</si>
  <si>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</si>
  <si>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</si>
  <si>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</si>
  <si>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</si>
  <si>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</si>
  <si>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</si>
  <si>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</si>
  <si>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</si>
  <si>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</si>
  <si>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</si>
  <si>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</si>
  <si>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</si>
  <si>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</si>
  <si>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</si>
  <si>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</si>
  <si>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</si>
  <si>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</si>
  <si>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</si>
  <si>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</si>
  <si>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</si>
  <si>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</si>
  <si>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</si>
  <si>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</si>
  <si>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</si>
  <si>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</si>
  <si>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</si>
  <si>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</si>
  <si>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</si>
  <si>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</si>
  <si>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</si>
  <si>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</si>
  <si>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</si>
  <si>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</si>
  <si>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</si>
  <si>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</si>
  <si>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</si>
  <si>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</si>
  <si>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</si>
  <si>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</si>
  <si>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</si>
  <si>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</si>
  <si>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</si>
  <si>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</si>
  <si>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</si>
  <si>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</si>
  <si>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</si>
  <si>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</si>
  <si>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</si>
  <si>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</si>
  <si>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</si>
  <si>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</si>
  <si>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</si>
  <si>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</si>
  <si>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</si>
  <si>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</si>
  <si>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</si>
  <si>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</si>
  <si>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</si>
  <si>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</si>
  <si>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</si>
  <si>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</si>
  <si>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</si>
  <si>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</si>
  <si>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</si>
  <si>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</si>
  <si>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</si>
  <si>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</si>
  <si>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</si>
  <si>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</si>
  <si>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</si>
  <si>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</si>
  <si>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</si>
  <si>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</si>
  <si>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</si>
  <si>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</si>
  <si>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</si>
  <si>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</si>
  <si>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</si>
  <si>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</si>
  <si>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</si>
  <si>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</si>
  <si>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</si>
  <si>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</si>
  <si>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</si>
  <si>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</si>
  <si>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</si>
  <si>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</si>
  <si>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</si>
  <si>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</si>
  <si>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</si>
  <si>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</si>
  <si>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</si>
  <si>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</si>
  <si>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</si>
  <si>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</si>
  <si>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</si>
  <si>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</si>
  <si>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</si>
  <si>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</si>
  <si>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</si>
  <si>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</si>
  <si>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</si>
  <si>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</si>
  <si>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</si>
  <si>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</si>
  <si>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</si>
  <si>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</si>
  <si>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</si>
  <si>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</si>
  <si>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</si>
  <si>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</si>
  <si>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</si>
  <si>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</si>
  <si>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</si>
  <si>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</si>
  <si>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</si>
  <si>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</si>
  <si>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</si>
  <si>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</si>
  <si>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</si>
  <si>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</si>
  <si>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</si>
  <si>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</si>
  <si>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</si>
  <si>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</si>
  <si>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</si>
  <si>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</si>
  <si>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</si>
  <si>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</si>
  <si>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</si>
  <si>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</si>
  <si>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</si>
  <si>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</si>
  <si>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</si>
  <si>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</si>
  <si>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</si>
  <si>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</si>
  <si>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</si>
  <si>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</si>
  <si>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</si>
  <si>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</si>
  <si>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</si>
  <si>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</si>
  <si>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</si>
  <si>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</si>
  <si>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</si>
  <si>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</si>
  <si>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</si>
  <si>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</si>
  <si>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</si>
  <si>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</si>
  <si>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</si>
  <si>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</si>
  <si>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</si>
  <si>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</si>
  <si>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</si>
  <si>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</si>
  <si>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</si>
  <si>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</si>
  <si>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</si>
  <si>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</si>
  <si>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</si>
  <si>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</si>
  <si>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</si>
  <si>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</si>
  <si>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</si>
  <si>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</si>
  <si>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</si>
  <si>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</si>
  <si>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</si>
  <si>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</si>
  <si>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</si>
  <si>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</si>
  <si>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</si>
  <si>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</si>
  <si>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</si>
  <si>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</si>
  <si>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</si>
  <si>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</si>
  <si>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</si>
  <si>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</si>
  <si>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</si>
  <si>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</si>
  <si>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</si>
  <si>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</si>
  <si>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</si>
  <si>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</si>
  <si>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</si>
  <si>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</si>
  <si>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</si>
  <si>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</si>
  <si>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</si>
  <si>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</si>
  <si>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</si>
  <si>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</si>
  <si>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</si>
  <si>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</si>
  <si>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</si>
  <si>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</si>
  <si>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</si>
  <si>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</si>
  <si>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</si>
  <si>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</si>
  <si>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</si>
  <si>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</si>
  <si>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</si>
  <si>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</si>
  <si>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</si>
  <si>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</si>
  <si>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</si>
  <si>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</si>
  <si>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</si>
  <si>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</si>
  <si>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</si>
  <si>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</si>
  <si>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</si>
  <si>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</si>
  <si>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</si>
  <si>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</si>
  <si>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</si>
  <si>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</si>
  <si>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</si>
  <si>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</si>
  <si>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</si>
  <si>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</si>
  <si>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</si>
  <si>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</si>
  <si>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</si>
  <si>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</si>
  <si>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</si>
  <si>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</si>
  <si>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</si>
  <si>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</si>
  <si>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</si>
  <si>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</si>
  <si>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</si>
  <si>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</si>
  <si>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</si>
  <si>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</si>
  <si>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</si>
  <si>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</si>
  <si>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</si>
  <si>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</si>
  <si>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</si>
  <si>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</si>
  <si>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</si>
  <si>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</si>
  <si>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</si>
  <si>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</si>
  <si>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</si>
  <si>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</si>
  <si>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</si>
  <si>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</si>
  <si>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</si>
  <si>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</si>
  <si>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</si>
  <si>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</si>
  <si>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</si>
  <si>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</si>
  <si>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</si>
  <si>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</si>
  <si>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</si>
  <si>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</si>
  <si>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</si>
  <si>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</si>
  <si>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</si>
  <si>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</si>
  <si>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</si>
  <si>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</si>
  <si>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</si>
  <si>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</si>
  <si>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</si>
  <si>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</si>
  <si>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</si>
  <si>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</si>
  <si>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</si>
  <si>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</si>
  <si>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</si>
  <si>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</si>
  <si>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</si>
  <si>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</si>
  <si>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</si>
  <si>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</si>
  <si>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</si>
  <si>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</si>
  <si>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</si>
  <si>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</si>
  <si>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</si>
  <si>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</si>
  <si>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</si>
  <si>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</si>
  <si>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</si>
  <si>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</si>
  <si>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</si>
  <si>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</si>
  <si>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</si>
  <si>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</si>
  <si>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</si>
  <si>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</si>
  <si>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</si>
  <si>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</si>
  <si>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</si>
  <si>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</si>
  <si>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</si>
  <si>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</si>
  <si>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</si>
  <si>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</si>
  <si>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</si>
  <si>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</si>
  <si>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</si>
  <si>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</si>
  <si>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</si>
  <si>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</si>
  <si>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</si>
  <si>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</si>
  <si>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</si>
  <si>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</si>
  <si>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</si>
  <si>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</si>
  <si>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</si>
  <si>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</si>
  <si>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</si>
  <si>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</si>
  <si>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</si>
  <si>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</si>
  <si>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</si>
  <si>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</si>
  <si>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</si>
  <si>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</si>
  <si>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</si>
  <si>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</si>
  <si>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</si>
  <si>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</si>
  <si>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</si>
  <si>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</si>
  <si>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</si>
  <si>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</si>
  <si>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</si>
  <si>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</si>
  <si>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</si>
  <si>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</si>
  <si>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</si>
  <si>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</si>
  <si>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</si>
  <si>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</si>
  <si>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</si>
  <si>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</si>
  <si>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</si>
  <si>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</si>
  <si>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</si>
  <si>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</si>
  <si>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</si>
  <si>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</si>
  <si>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</si>
  <si>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</si>
  <si>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</si>
  <si>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</si>
  <si>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</si>
  <si>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</si>
  <si>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</si>
  <si>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</si>
  <si>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</si>
  <si>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</si>
  <si>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</si>
  <si>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</si>
  <si>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</si>
  <si>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</si>
  <si>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</si>
  <si>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</si>
  <si>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</si>
  <si>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</si>
  <si>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</si>
  <si>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</si>
  <si>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</si>
  <si>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</si>
  <si>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</si>
  <si>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</si>
  <si>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</si>
  <si>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</si>
  <si>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</si>
  <si>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</si>
  <si>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</si>
  <si>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</si>
  <si>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</si>
  <si>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</si>
  <si>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</si>
  <si>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</si>
  <si>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</si>
  <si>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</si>
  <si>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</si>
  <si>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</si>
  <si>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</si>
  <si>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</si>
  <si>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</si>
  <si>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</si>
  <si>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</si>
  <si>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</si>
  <si>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</si>
  <si>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</si>
  <si>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</si>
  <si>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</si>
  <si>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</si>
  <si>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</si>
  <si>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</si>
  <si>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</si>
  <si>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</si>
  <si>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</si>
  <si>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</si>
  <si>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</si>
  <si>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</si>
  <si>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</si>
  <si>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</si>
  <si>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</si>
  <si>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</si>
  <si>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</si>
  <si>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</si>
  <si>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</si>
  <si>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</si>
  <si>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</si>
  <si>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</si>
  <si>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</si>
  <si>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</si>
  <si>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</si>
  <si>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</si>
  <si>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</si>
  <si>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</si>
  <si>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</si>
  <si>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</si>
  <si>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</si>
  <si>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</si>
  <si>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</si>
  <si>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</si>
  <si>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</si>
  <si>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</si>
  <si>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</si>
  <si>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</si>
  <si>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</si>
  <si>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</si>
  <si>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</si>
  <si>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</si>
  <si>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</si>
  <si>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</si>
  <si>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</si>
  <si>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</si>
  <si>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</si>
  <si>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</si>
  <si>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</si>
  <si>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</si>
  <si>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</si>
  <si>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</si>
  <si>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</si>
  <si>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</si>
  <si>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</si>
  <si>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</si>
  <si>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</si>
  <si>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</si>
  <si>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</si>
  <si>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</si>
  <si>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</si>
  <si>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</si>
  <si>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</si>
  <si>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</si>
  <si>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</si>
  <si>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</si>
  <si>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</si>
  <si>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</si>
  <si>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</si>
  <si>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</si>
  <si>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</si>
  <si>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</si>
  <si>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</si>
  <si>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</si>
  <si>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</si>
  <si>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</si>
  <si>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</si>
  <si>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</si>
  <si>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</si>
  <si>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</si>
  <si>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</si>
  <si>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</si>
  <si>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</si>
  <si>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</si>
  <si>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</si>
  <si>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</si>
  <si>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</si>
  <si>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</si>
  <si>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</si>
  <si>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</si>
  <si>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</si>
  <si>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</si>
  <si>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</si>
  <si>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</si>
  <si>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</si>
  <si>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</si>
  <si>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</si>
  <si>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</si>
  <si>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</si>
  <si>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</si>
  <si>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</si>
  <si>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</si>
  <si>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</si>
  <si>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</si>
  <si>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</si>
  <si>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</si>
  <si>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</si>
  <si>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</si>
  <si>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</si>
  <si>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</si>
  <si>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</si>
  <si>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</si>
  <si>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</si>
  <si>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</si>
  <si>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</si>
  <si>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</si>
  <si>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</si>
  <si>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</si>
  <si>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</si>
  <si>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</si>
  <si>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</si>
  <si>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</si>
  <si>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</si>
  <si>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</si>
  <si>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</si>
  <si>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</si>
  <si>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</si>
  <si>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</si>
  <si>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</si>
  <si>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</si>
  <si>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</si>
  <si>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</si>
  <si>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</si>
  <si>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</si>
  <si>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</si>
  <si>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</si>
  <si>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</si>
  <si>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</si>
  <si>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</si>
  <si>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</si>
  <si>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</si>
  <si>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</si>
  <si>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</si>
  <si>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</si>
  <si>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</si>
  <si>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</si>
  <si>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</si>
  <si>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</si>
  <si>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</si>
  <si>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</si>
  <si>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</si>
  <si>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</si>
  <si>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</si>
  <si>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</si>
  <si>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</si>
  <si>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</si>
  <si>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</si>
  <si>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</si>
  <si>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</si>
  <si>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</si>
  <si>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</si>
  <si>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</si>
  <si>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</si>
  <si>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</si>
  <si>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</si>
  <si>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</si>
  <si>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</si>
  <si>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</si>
  <si>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</si>
  <si>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</si>
  <si>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</si>
  <si>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</si>
  <si>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</si>
  <si>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</si>
  <si>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</si>
  <si>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</si>
  <si>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</si>
  <si>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</si>
  <si>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</si>
  <si>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</si>
  <si>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</si>
  <si>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</si>
  <si>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</si>
  <si>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</si>
  <si>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</si>
  <si>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</si>
  <si>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</si>
  <si>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</si>
  <si>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</si>
  <si>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</si>
  <si>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</si>
  <si>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</si>
  <si>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</si>
  <si>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</si>
  <si>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</si>
  <si>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</si>
  <si>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</si>
  <si>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</si>
  <si>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</si>
  <si>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</si>
  <si>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</si>
  <si>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</si>
  <si>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</si>
  <si>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</si>
  <si>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</si>
  <si>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</si>
  <si>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</si>
  <si>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</si>
  <si>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</si>
  <si>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</si>
  <si>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</si>
  <si>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</si>
  <si>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</si>
  <si>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</si>
  <si>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</si>
  <si>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</si>
  <si>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</si>
  <si>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</si>
  <si>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</si>
  <si>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</si>
  <si>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</si>
  <si>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</si>
  <si>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</si>
  <si>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</si>
  <si>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</si>
  <si>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</si>
  <si>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</si>
  <si>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</si>
  <si>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</si>
  <si>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</si>
  <si>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</si>
  <si>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</si>
  <si>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</si>
  <si>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</si>
  <si>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</si>
  <si>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</si>
  <si>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</si>
  <si>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</si>
  <si>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</si>
  <si>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</si>
  <si>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</si>
  <si>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</si>
  <si>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</si>
  <si>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</si>
  <si>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</si>
  <si>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</si>
  <si>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</si>
  <si>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</si>
  <si>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</si>
  <si>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</si>
  <si>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</si>
  <si>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</si>
  <si>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</si>
  <si>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</si>
  <si>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</si>
  <si>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</si>
  <si>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</si>
  <si>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</si>
  <si>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</si>
  <si>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</si>
  <si>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</si>
  <si>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</si>
  <si>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</si>
  <si>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</si>
  <si>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</si>
  <si>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</si>
  <si>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</si>
  <si>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</si>
  <si>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</si>
  <si>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</si>
  <si>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</si>
  <si>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</si>
  <si>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</si>
  <si>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</si>
  <si>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</si>
  <si>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</si>
  <si>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</si>
  <si>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</si>
  <si>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</si>
  <si>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</si>
  <si>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</si>
  <si>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</si>
  <si>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</si>
  <si>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</si>
  <si>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</si>
  <si>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</si>
  <si>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</si>
  <si>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</si>
  <si>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</si>
  <si>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</si>
  <si>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</si>
  <si>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</si>
  <si>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</si>
  <si>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</si>
  <si>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</si>
  <si>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</si>
  <si>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</si>
  <si>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</si>
  <si>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</si>
  <si>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</si>
  <si>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</si>
  <si>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</si>
  <si>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</si>
  <si>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</si>
  <si>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</si>
  <si>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</si>
  <si>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</si>
  <si>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</si>
  <si>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</si>
  <si>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</si>
  <si>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</si>
  <si>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</si>
  <si>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</si>
  <si>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</si>
  <si>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</si>
  <si>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</si>
  <si>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</si>
  <si>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</si>
  <si>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</si>
  <si>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</si>
  <si>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</si>
  <si>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</si>
  <si>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</si>
  <si>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</si>
  <si>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</si>
  <si>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</si>
  <si>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</si>
  <si>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</si>
  <si>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</si>
  <si>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</si>
  <si>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</si>
  <si>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</si>
  <si>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</si>
  <si>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</si>
  <si>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</si>
  <si>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</si>
  <si>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</si>
  <si>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</si>
  <si>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</si>
  <si>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</si>
  <si>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</si>
  <si>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</si>
  <si>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</si>
  <si>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</si>
  <si>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</si>
  <si>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</si>
  <si>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</si>
  <si>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</si>
  <si>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</si>
  <si>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</si>
  <si>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</si>
  <si>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</si>
  <si>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</si>
  <si>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</si>
  <si>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</si>
  <si>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</si>
  <si>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</si>
  <si>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</si>
  <si>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</si>
  <si>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</si>
  <si>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</si>
  <si>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</si>
  <si>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</si>
  <si>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</si>
  <si>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</si>
  <si>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</si>
  <si>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</si>
  <si>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</si>
  <si>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</si>
  <si>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</si>
  <si>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</si>
  <si>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</si>
  <si>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</si>
  <si>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</si>
  <si>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</si>
  <si>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</si>
  <si>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</si>
  <si>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</si>
  <si>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</si>
  <si>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</si>
  <si>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</si>
  <si>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</si>
  <si>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</si>
  <si>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</si>
  <si>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</si>
  <si>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</si>
  <si>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</si>
  <si>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</si>
  <si>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</si>
  <si>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</si>
  <si>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</si>
  <si>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</si>
  <si>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</si>
  <si>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</si>
  <si>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</si>
  <si>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</si>
  <si>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</si>
  <si>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</si>
  <si>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</si>
  <si>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</si>
  <si>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</si>
  <si>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</si>
  <si>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</si>
  <si>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</si>
  <si>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</si>
  <si>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</si>
  <si>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</si>
  <si>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</si>
  <si>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</si>
  <si>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</si>
  <si>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</si>
  <si>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</si>
  <si>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</si>
  <si>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</si>
  <si>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</si>
  <si>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</si>
  <si>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</si>
  <si>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</si>
  <si>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</si>
  <si>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</si>
  <si>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</si>
  <si>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</si>
  <si>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</si>
  <si>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</si>
  <si>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</si>
  <si>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</si>
  <si>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</si>
  <si>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</si>
  <si>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</si>
  <si>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</si>
  <si>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</si>
  <si>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</si>
  <si>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</si>
  <si>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</si>
  <si>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</si>
  <si>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</si>
  <si>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</si>
  <si>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</si>
  <si>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</si>
  <si>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</si>
  <si>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</si>
  <si>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</si>
  <si>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</si>
  <si>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</si>
  <si>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</si>
  <si>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</si>
  <si>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</si>
  <si>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</si>
  <si>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</si>
  <si>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</si>
  <si>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</si>
  <si>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</si>
  <si>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</si>
  <si>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</si>
  <si>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</si>
  <si>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</si>
  <si>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</si>
  <si>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</si>
  <si>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</si>
  <si>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</si>
  <si>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</si>
  <si>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</si>
  <si>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</si>
  <si>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</si>
  <si>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</si>
  <si>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</si>
  <si>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</si>
  <si>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</si>
  <si>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</si>
  <si>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</si>
  <si>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</si>
  <si>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</si>
  <si>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</si>
  <si>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</si>
  <si>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</si>
  <si>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</si>
  <si>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</si>
  <si>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</si>
  <si>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</si>
  <si>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</si>
  <si>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</si>
  <si>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</si>
  <si>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</si>
  <si>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</si>
  <si>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</si>
  <si>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</si>
  <si>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</si>
  <si>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</si>
  <si>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</si>
  <si>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</si>
  <si>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</si>
  <si>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</si>
  <si>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</si>
  <si>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</si>
  <si>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</si>
  <si>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</si>
  <si>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</si>
  <si>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</si>
  <si>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</si>
  <si>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</si>
  <si>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</si>
  <si>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</si>
  <si>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</si>
  <si>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</si>
  <si>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</si>
  <si>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</si>
  <si>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</si>
  <si>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</si>
  <si>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</si>
  <si>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</si>
  <si>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</si>
  <si>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</si>
  <si>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</si>
  <si>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</si>
  <si>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</si>
  <si>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</si>
  <si>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</si>
  <si>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</si>
  <si>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</si>
  <si>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</si>
  <si>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</si>
  <si>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</si>
  <si>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</si>
  <si>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</si>
  <si>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</si>
  <si>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</si>
  <si>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</si>
  <si>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</si>
  <si>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</si>
  <si>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</si>
  <si>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</si>
  <si>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</si>
  <si>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</si>
  <si>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</si>
  <si>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</si>
  <si>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</si>
  <si>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</si>
  <si>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</si>
  <si>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</si>
  <si>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</si>
  <si>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</si>
  <si>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</si>
  <si>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</si>
  <si>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</si>
  <si>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</si>
  <si>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</si>
  <si>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</si>
  <si>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</si>
  <si>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</si>
  <si>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</si>
  <si>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</si>
  <si>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</si>
  <si>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</si>
  <si>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</si>
  <si>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</si>
  <si>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</si>
  <si>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</si>
  <si>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</si>
  <si>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</si>
  <si>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</si>
  <si>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</si>
  <si>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</si>
  <si>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</si>
  <si>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</si>
  <si>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</si>
  <si>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</si>
  <si>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</si>
  <si>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</si>
  <si>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</si>
  <si>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</si>
  <si>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</si>
  <si>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</si>
  <si>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</si>
  <si>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</si>
  <si>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</si>
  <si>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</si>
  <si>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</si>
  <si>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</si>
  <si>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</si>
  <si>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</si>
  <si>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</si>
  <si>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</si>
  <si>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</si>
  <si>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</si>
  <si>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</si>
  <si>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</si>
  <si>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</si>
  <si>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</si>
  <si>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</si>
  <si>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</si>
  <si>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</si>
  <si>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</si>
  <si>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</si>
  <si>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</si>
  <si>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</si>
  <si>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</si>
  <si>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</si>
  <si>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</si>
  <si>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</si>
  <si>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</si>
  <si>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</si>
  <si>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</si>
  <si>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</si>
  <si>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</si>
  <si>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</si>
  <si>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</si>
  <si>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</si>
  <si>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</si>
  <si>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</si>
  <si>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</si>
  <si>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</si>
  <si>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</si>
  <si>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</si>
  <si>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</si>
  <si>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</si>
  <si>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</si>
  <si>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</si>
  <si>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</si>
  <si>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</si>
  <si>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</si>
  <si>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</si>
  <si>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</si>
  <si>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</si>
  <si>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</si>
  <si>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</si>
  <si>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</si>
  <si>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</si>
  <si>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</si>
  <si>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</si>
  <si>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</si>
  <si>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</si>
  <si>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</si>
  <si>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</si>
  <si>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</si>
  <si>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</si>
  <si>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</si>
  <si>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</si>
  <si>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</si>
  <si>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</si>
  <si>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</si>
  <si>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</si>
  <si>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</si>
  <si>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</si>
  <si>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</si>
  <si>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</si>
  <si>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</si>
  <si>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</si>
  <si>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</si>
  <si>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</si>
  <si>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</si>
  <si>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</si>
  <si>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</si>
  <si>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</si>
  <si>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</si>
  <si>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</si>
  <si>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</si>
  <si>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</si>
  <si>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</si>
  <si>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</si>
  <si>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</si>
  <si>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</si>
  <si>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</si>
  <si>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</si>
  <si>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</si>
  <si>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</si>
  <si>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</si>
  <si>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</si>
  <si>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</si>
  <si>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</si>
  <si>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</si>
  <si>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</si>
  <si>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</si>
  <si>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</si>
  <si>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</si>
  <si>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</si>
  <si>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</si>
  <si>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</si>
  <si>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</si>
  <si>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</si>
  <si>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</si>
  <si>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</si>
  <si>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</si>
  <si>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</si>
  <si>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</si>
  <si>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</si>
  <si>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</si>
  <si>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</si>
  <si>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</si>
  <si>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</si>
  <si>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</si>
  <si>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</si>
  <si>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</si>
  <si>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</si>
  <si>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</si>
  <si>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</si>
  <si>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</si>
  <si>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</si>
  <si>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</si>
  <si>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</si>
  <si>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</si>
  <si>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</si>
  <si>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</si>
  <si>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</si>
  <si>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</si>
  <si>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</si>
  <si>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</si>
  <si>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</si>
  <si>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</si>
  <si>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</si>
  <si>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</si>
  <si>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</si>
  <si>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</si>
  <si>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</si>
  <si>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</si>
  <si>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</si>
  <si>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</si>
  <si>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</si>
  <si>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</si>
  <si>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</si>
  <si>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</si>
  <si>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</si>
  <si>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</si>
  <si>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</si>
  <si>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</si>
  <si>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</si>
  <si>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</si>
  <si>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</si>
  <si>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</si>
  <si>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</si>
  <si>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</si>
  <si>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</si>
  <si>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</si>
  <si>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</si>
  <si>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</si>
  <si>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</si>
  <si>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</si>
  <si>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</si>
  <si>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</si>
  <si>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</si>
  <si>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</si>
  <si>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</si>
  <si>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</si>
  <si>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</si>
  <si>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</si>
  <si>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</si>
  <si>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</si>
  <si>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</si>
  <si>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</si>
  <si>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</si>
  <si>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</si>
  <si>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</si>
  <si>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</si>
  <si>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</si>
  <si>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</si>
  <si>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</si>
  <si>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</si>
  <si>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</si>
  <si>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</si>
  <si>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</si>
  <si>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</si>
  <si>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</si>
  <si>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</si>
  <si>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</si>
  <si>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</si>
  <si>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</si>
  <si>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</si>
  <si>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</si>
  <si>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</si>
  <si>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</si>
  <si>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</si>
  <si>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</si>
  <si>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</si>
  <si>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</si>
  <si>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</si>
  <si>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</si>
  <si>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</si>
  <si>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</si>
  <si>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</si>
  <si>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</si>
  <si>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</si>
  <si>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</si>
  <si>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</si>
  <si>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</si>
  <si>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</si>
  <si>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</si>
  <si>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</si>
  <si>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</si>
  <si>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</si>
  <si>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</si>
  <si>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</si>
  <si>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</si>
  <si>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</si>
  <si>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</si>
  <si>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</si>
  <si>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</si>
  <si>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</si>
  <si>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</si>
  <si>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</si>
  <si>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</si>
  <si>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</si>
  <si>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</si>
  <si>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</si>
  <si>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</si>
  <si>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</si>
  <si>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</si>
  <si>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</si>
  <si>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</si>
  <si>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</si>
  <si>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</si>
  <si>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</si>
  <si>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</si>
  <si>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</si>
  <si>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</si>
  <si>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</si>
  <si>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</si>
  <si>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</si>
  <si>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</si>
  <si>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</si>
  <si>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</si>
  <si>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</si>
  <si>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</si>
  <si>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</si>
  <si>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</si>
  <si>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</si>
  <si>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</si>
  <si>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</si>
  <si>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</si>
  <si>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</si>
  <si>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</si>
  <si>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</si>
  <si>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</si>
  <si>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</si>
  <si>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</si>
  <si>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</si>
  <si>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</si>
  <si>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</si>
  <si>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</si>
  <si>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</si>
  <si>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</si>
  <si>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</si>
  <si>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</si>
  <si>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</si>
  <si>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</si>
  <si>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</si>
  <si>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</si>
  <si>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</si>
  <si>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</si>
  <si>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</si>
  <si>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</si>
  <si>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</si>
  <si>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</si>
  <si>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</si>
  <si>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</si>
  <si>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</si>
  <si>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</si>
  <si>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</si>
  <si>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</si>
  <si>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</si>
  <si>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</si>
  <si>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</si>
  <si>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</si>
  <si>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</si>
  <si>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</si>
  <si>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</si>
  <si>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</si>
  <si>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</si>
  <si>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</si>
  <si>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</si>
  <si>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</si>
  <si>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</si>
  <si>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</si>
  <si>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</si>
  <si>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</si>
  <si>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</si>
  <si>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</si>
  <si>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</si>
  <si>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</si>
  <si>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</si>
  <si>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</si>
  <si>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</si>
  <si>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</si>
  <si>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</si>
  <si>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</si>
  <si>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</si>
  <si>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</si>
  <si>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</si>
  <si>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</si>
  <si>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</si>
  <si>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</si>
  <si>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</si>
  <si>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</si>
  <si>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</si>
  <si>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</si>
  <si>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</si>
  <si>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</si>
  <si>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</si>
  <si>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</si>
  <si>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</si>
  <si>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</si>
  <si>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</si>
  <si>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</si>
  <si>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</si>
  <si>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</si>
  <si>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</si>
  <si>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</si>
  <si>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</si>
  <si>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</si>
  <si>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</si>
  <si>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</si>
  <si>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</si>
  <si>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</si>
  <si>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</si>
  <si>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</si>
  <si>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</si>
  <si>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</si>
  <si>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</si>
  <si>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</si>
  <si>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</si>
  <si>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</si>
  <si>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</si>
  <si>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</si>
  <si>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</si>
  <si>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</si>
  <si>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</si>
  <si>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</si>
  <si>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</si>
  <si>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</si>
  <si>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</si>
  <si>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</si>
  <si>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</si>
  <si>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</si>
  <si>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</si>
  <si>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</si>
  <si>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</si>
  <si>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</si>
  <si>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</si>
  <si>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</si>
  <si>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</si>
  <si>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</si>
  <si>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</si>
  <si>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</si>
  <si>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</si>
  <si>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</si>
  <si>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</si>
  <si>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</si>
  <si>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</si>
  <si>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</si>
  <si>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</si>
  <si>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</si>
  <si>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</si>
  <si>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</si>
  <si>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</si>
  <si>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</si>
  <si>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</si>
  <si>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</si>
  <si>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</si>
  <si>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</si>
  <si>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</si>
  <si>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</si>
  <si>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</si>
  <si>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</si>
  <si>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</si>
  <si>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</si>
  <si>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</si>
  <si>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</si>
  <si>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</si>
  <si>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</si>
  <si>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</si>
  <si>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</si>
  <si>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</si>
  <si>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</si>
  <si>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</si>
  <si>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</si>
  <si>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</si>
  <si>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</si>
  <si>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</si>
  <si>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</si>
  <si>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</si>
  <si>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</si>
  <si>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</si>
  <si>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</si>
  <si>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</si>
  <si>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</si>
  <si>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</si>
  <si>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</si>
  <si>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</si>
  <si>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</si>
  <si>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</si>
  <si>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</si>
  <si>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</si>
  <si>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</si>
  <si>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</si>
  <si>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</si>
  <si>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</si>
  <si>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</si>
  <si>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</si>
  <si>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</si>
  <si>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</si>
  <si>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</si>
  <si>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</si>
  <si>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</si>
  <si>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</si>
  <si>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</si>
  <si>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</si>
  <si>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</si>
  <si>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</si>
  <si>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</si>
  <si>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</si>
  <si>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</si>
  <si>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</si>
  <si>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</si>
  <si>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</si>
  <si>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</si>
  <si>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</si>
  <si>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</si>
  <si>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</si>
  <si>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</si>
  <si>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</si>
  <si>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</si>
  <si>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</si>
  <si>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</si>
  <si>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</si>
  <si>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</si>
  <si>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</si>
  <si>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</si>
  <si>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</si>
  <si>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</si>
  <si>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</si>
  <si>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</si>
  <si>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</si>
  <si>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</si>
  <si>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</si>
  <si>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</si>
  <si>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</si>
  <si>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</si>
  <si>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</si>
  <si>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</si>
  <si>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</si>
  <si>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</si>
  <si>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</si>
  <si>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</si>
  <si>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</si>
  <si>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</si>
  <si>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</si>
  <si>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</si>
  <si>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</si>
  <si>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</si>
  <si>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</si>
  <si>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</si>
  <si>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</si>
  <si>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</si>
  <si>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</si>
  <si>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</si>
  <si>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</si>
  <si>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</si>
  <si>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</si>
  <si>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</si>
  <si>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</si>
  <si>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</si>
  <si>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</si>
  <si>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</si>
  <si>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</si>
  <si>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</si>
  <si>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</si>
  <si>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</si>
  <si>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</si>
  <si>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</si>
  <si>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</si>
  <si>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</si>
  <si>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</si>
  <si>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</si>
  <si>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</si>
  <si>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</si>
  <si>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</si>
  <si>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</si>
  <si>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</si>
  <si>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</si>
  <si>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</si>
  <si>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</si>
  <si>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</si>
  <si>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</si>
  <si>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</si>
  <si>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</si>
  <si>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</si>
  <si>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</si>
  <si>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</si>
  <si>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</si>
  <si>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</si>
  <si>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</si>
  <si>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</si>
  <si>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</si>
  <si>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</si>
  <si>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</si>
  <si>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</si>
  <si>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</si>
  <si>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</si>
  <si>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</si>
  <si>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</si>
  <si>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</si>
  <si>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</si>
  <si>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</si>
  <si>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</si>
  <si>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</si>
  <si>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</si>
  <si>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</si>
  <si>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</si>
  <si>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</si>
  <si>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</si>
  <si>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</si>
  <si>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</si>
  <si>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</si>
  <si>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</si>
  <si>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</si>
  <si>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</si>
  <si>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</si>
  <si>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</si>
  <si>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</si>
  <si>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</si>
  <si>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</si>
  <si>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</si>
  <si>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</si>
  <si>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</si>
  <si>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</si>
  <si>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</si>
  <si>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</si>
  <si>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</si>
  <si>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</si>
  <si>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</si>
  <si>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</si>
  <si>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</si>
  <si>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</si>
  <si>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</si>
  <si>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</si>
  <si>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</si>
  <si>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</si>
  <si>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</si>
  <si>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</si>
  <si>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</si>
  <si>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</si>
  <si>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</si>
  <si>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</si>
  <si>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</si>
  <si>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</si>
  <si>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</si>
  <si>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</si>
  <si>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</si>
  <si>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</si>
  <si>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</si>
  <si>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</si>
  <si>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</si>
  <si>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</si>
  <si>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</si>
  <si>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</si>
  <si>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</si>
  <si>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</si>
  <si>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</si>
  <si>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</si>
  <si>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</si>
  <si>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</si>
  <si>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</si>
  <si>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</si>
  <si>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</si>
  <si>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</si>
  <si>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</si>
  <si>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</si>
  <si>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</si>
  <si>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</si>
  <si>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</si>
  <si>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</si>
  <si>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</si>
  <si>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</si>
  <si>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</si>
  <si>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</si>
  <si>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</si>
  <si>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</si>
  <si>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</si>
  <si>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</si>
  <si>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</si>
  <si>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</si>
  <si>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</si>
  <si>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</si>
  <si>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</si>
  <si>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</si>
  <si>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</si>
  <si>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</si>
  <si>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</si>
  <si>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</si>
  <si>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</si>
  <si>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</si>
  <si>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</si>
  <si>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</si>
  <si>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</si>
  <si>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</si>
  <si>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</si>
  <si>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</si>
  <si>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</si>
  <si>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</si>
  <si>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</si>
  <si>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</si>
  <si>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</si>
  <si>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</si>
  <si>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</si>
  <si>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</si>
  <si>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</si>
  <si>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</si>
  <si>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</si>
  <si>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</si>
  <si>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</si>
  <si>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</si>
  <si>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</si>
  <si>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</si>
  <si>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</si>
  <si>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</si>
  <si>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</si>
  <si>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</si>
  <si>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</si>
  <si>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</si>
  <si>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</si>
  <si>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</si>
  <si>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</si>
  <si>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</si>
  <si>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</si>
  <si>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</si>
  <si>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</si>
  <si>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</si>
  <si>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</si>
  <si>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</si>
  <si>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</si>
  <si>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</si>
  <si>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</si>
  <si>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</si>
  <si>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</si>
  <si>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</si>
  <si>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</si>
  <si>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</si>
  <si>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</si>
  <si>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</si>
  <si>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</si>
  <si>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</si>
  <si>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</si>
  <si>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</si>
  <si>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</si>
  <si>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</si>
  <si>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</si>
  <si>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</si>
  <si>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</si>
  <si>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</si>
  <si>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</si>
  <si>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</si>
  <si>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</si>
  <si>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</si>
  <si>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</si>
  <si>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</si>
  <si>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</si>
  <si>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</si>
  <si>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</si>
  <si>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</si>
  <si>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</si>
  <si>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</si>
  <si>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</si>
  <si>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</si>
  <si>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</si>
  <si>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</si>
  <si>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</si>
  <si>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</si>
  <si>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</si>
  <si>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</si>
  <si>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</si>
  <si>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</si>
  <si>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</si>
  <si>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</si>
  <si>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</si>
  <si>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</si>
  <si>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</si>
  <si>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</si>
  <si>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</si>
  <si>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</si>
  <si>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</si>
  <si>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</si>
  <si>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</si>
  <si>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</si>
  <si>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</si>
  <si>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</si>
  <si>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</si>
  <si>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</si>
  <si>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</si>
  <si>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</si>
  <si>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</si>
  <si>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</si>
  <si>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</si>
  <si>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</si>
  <si>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</si>
  <si>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</si>
  <si>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</si>
  <si>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</si>
  <si>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</si>
  <si>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</si>
  <si>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</si>
  <si>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</si>
  <si>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</si>
  <si>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</si>
  <si>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</si>
  <si>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</si>
  <si>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</si>
  <si>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</si>
  <si>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</si>
  <si>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</si>
  <si>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</si>
  <si>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</si>
  <si>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</si>
  <si>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</si>
  <si>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</si>
  <si>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</si>
  <si>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</si>
  <si>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</si>
  <si>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</si>
  <si>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</si>
  <si>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</si>
  <si>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</si>
  <si>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</si>
  <si>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</si>
  <si>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</si>
  <si>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</si>
  <si>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</si>
  <si>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</si>
  <si>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</si>
  <si>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</si>
  <si>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</si>
  <si>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</si>
  <si>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</si>
  <si>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</si>
  <si>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</si>
  <si>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</si>
  <si>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</si>
  <si>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</si>
  <si>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</si>
  <si>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</si>
  <si>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</si>
  <si>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</si>
  <si>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</si>
  <si>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</si>
  <si>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</si>
  <si>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</si>
  <si>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</si>
  <si>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</si>
  <si>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</si>
  <si>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</si>
  <si>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</si>
  <si>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</si>
  <si>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</si>
  <si>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</si>
  <si>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</si>
  <si>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</si>
  <si>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</si>
  <si>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</si>
  <si>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</si>
  <si>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</si>
  <si>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</si>
  <si>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</si>
  <si>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</si>
  <si>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</si>
  <si>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</si>
  <si>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</si>
  <si>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</si>
  <si>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</si>
  <si>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</si>
  <si>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</si>
  <si>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</si>
  <si>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</si>
  <si>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</si>
  <si>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</si>
  <si>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</si>
  <si>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</si>
  <si>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</si>
  <si>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</si>
  <si>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</si>
  <si>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</si>
  <si>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</si>
  <si>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</si>
  <si>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</si>
  <si>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</si>
  <si>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</si>
  <si>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</si>
  <si>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</si>
  <si>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</si>
  <si>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</si>
  <si>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</si>
  <si>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</si>
  <si>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</si>
  <si>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</si>
  <si>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</si>
  <si>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</si>
  <si>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</si>
  <si>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</si>
  <si>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</si>
  <si>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</si>
  <si>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</si>
  <si>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</si>
  <si>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</si>
  <si>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</si>
  <si>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</si>
  <si>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</si>
  <si>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</si>
  <si>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</si>
  <si>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</si>
  <si>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</si>
  <si>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</si>
  <si>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</si>
  <si>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</si>
  <si>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</si>
  <si>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</si>
  <si>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</si>
  <si>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</si>
  <si>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</si>
  <si>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</si>
  <si>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</si>
  <si>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</si>
  <si>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</si>
  <si>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</si>
  <si>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</si>
  <si>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</si>
  <si>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</si>
  <si>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</si>
  <si>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</si>
  <si>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</si>
  <si>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</si>
  <si>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</si>
  <si>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</si>
  <si>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</si>
  <si>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</si>
  <si>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</si>
  <si>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</si>
  <si>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</si>
  <si>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</si>
  <si>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</si>
  <si>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</si>
  <si>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</si>
  <si>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</si>
  <si>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</si>
  <si>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</si>
  <si>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</si>
  <si>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</si>
  <si>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</si>
  <si>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</si>
  <si>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</si>
  <si>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</si>
  <si>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</si>
  <si>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</si>
  <si>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</si>
  <si>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</si>
  <si>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</si>
  <si>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</si>
  <si>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</si>
  <si>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</si>
  <si>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</si>
  <si>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</si>
  <si>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</si>
  <si>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</si>
  <si>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</si>
  <si>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</si>
  <si>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</si>
  <si>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</si>
  <si>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</si>
  <si>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</si>
  <si>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</si>
  <si>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</si>
  <si>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</si>
  <si>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</si>
  <si>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</si>
  <si>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</si>
  <si>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</si>
  <si>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</si>
  <si>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</si>
  <si>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</si>
  <si>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</si>
  <si>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</si>
  <si>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</si>
  <si>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</si>
  <si>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</si>
  <si>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</si>
  <si>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</si>
  <si>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</si>
  <si>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</si>
  <si>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</si>
  <si>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</si>
  <si>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</si>
  <si>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</si>
  <si>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</si>
  <si>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</si>
  <si>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</si>
  <si>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</si>
  <si>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</si>
  <si>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</si>
  <si>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</si>
  <si>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</si>
  <si>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</si>
  <si>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</si>
  <si>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</si>
  <si>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</si>
  <si>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</si>
  <si>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</si>
  <si>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</si>
  <si>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</si>
  <si>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</si>
  <si>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</si>
  <si>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</si>
  <si>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</si>
  <si>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</si>
  <si>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</si>
  <si>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</si>
  <si>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</si>
  <si>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</si>
  <si>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</si>
  <si>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</si>
  <si>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</si>
  <si>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</si>
  <si>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</si>
  <si>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</si>
  <si>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</si>
  <si>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</si>
  <si>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</si>
  <si>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</si>
  <si>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</si>
  <si>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</si>
  <si>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</si>
  <si>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</si>
  <si>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</si>
  <si>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</si>
  <si>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</si>
  <si>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</si>
  <si>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</si>
  <si>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</si>
  <si>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</si>
  <si>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</si>
  <si>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</si>
  <si>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</si>
  <si>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</si>
  <si>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</si>
  <si>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</si>
  <si>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</si>
  <si>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</si>
  <si>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</si>
  <si>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</si>
  <si>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</si>
  <si>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</si>
  <si>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</si>
  <si>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</si>
  <si>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</si>
  <si>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</si>
  <si>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</si>
  <si>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</si>
  <si>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</si>
  <si>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</si>
  <si>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</si>
  <si>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</si>
  <si>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</si>
  <si>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</si>
  <si>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</si>
  <si>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</si>
  <si>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</si>
  <si>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</si>
  <si>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</si>
  <si>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</si>
  <si>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</si>
  <si>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</si>
  <si>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</si>
  <si>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</si>
  <si>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</si>
  <si>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</si>
  <si>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</si>
  <si>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</si>
  <si>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</si>
  <si>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</si>
  <si>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</si>
  <si>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</si>
  <si>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</si>
  <si>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</si>
  <si>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</si>
  <si>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</si>
  <si>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</si>
  <si>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</si>
  <si>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</si>
  <si>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</si>
  <si>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</si>
  <si>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</si>
  <si>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</si>
  <si>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</si>
  <si>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</si>
  <si>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</si>
  <si>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</si>
  <si>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</si>
  <si>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</si>
  <si>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</si>
  <si>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</si>
  <si>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</si>
  <si>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</si>
  <si>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</si>
  <si>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</si>
  <si>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</si>
  <si>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</si>
  <si>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</si>
  <si>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</si>
  <si>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</si>
  <si>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</si>
  <si>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</si>
  <si>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</si>
  <si>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</si>
  <si>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</si>
  <si>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</si>
  <si>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</si>
  <si>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</si>
  <si>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</si>
  <si>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</si>
  <si>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</si>
  <si>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</si>
  <si>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</si>
  <si>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</si>
  <si>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</si>
  <si>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</si>
  <si>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</si>
  <si>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</si>
  <si>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</si>
  <si>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</si>
  <si>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</si>
  <si>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</si>
  <si>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</si>
  <si>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</si>
  <si>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</si>
  <si>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</si>
  <si>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</si>
  <si>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</si>
  <si>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</si>
  <si>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</si>
  <si>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</si>
  <si>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</si>
  <si>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</si>
  <si>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</si>
  <si>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</si>
  <si>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</si>
  <si>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</si>
  <si>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</si>
  <si>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</si>
  <si>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</si>
  <si>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</si>
  <si>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</si>
  <si>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</si>
  <si>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</si>
  <si>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</si>
  <si>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</si>
  <si>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</si>
  <si>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</si>
  <si>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</si>
  <si>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</si>
  <si>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</si>
  <si>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</si>
  <si>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</si>
  <si>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</si>
  <si>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</si>
  <si>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</si>
  <si>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</si>
  <si>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</si>
  <si>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</si>
  <si>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</si>
  <si>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</si>
  <si>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</si>
  <si>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</si>
  <si>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</si>
  <si>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</si>
  <si>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</si>
  <si>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</si>
  <si>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</si>
  <si>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</si>
  <si>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</si>
  <si>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</si>
  <si>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</si>
  <si>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</si>
  <si>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</si>
  <si>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</si>
  <si>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</si>
  <si>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</si>
  <si>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</si>
  <si>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</si>
  <si>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</si>
  <si>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</si>
  <si>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</si>
  <si>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</si>
  <si>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</si>
  <si>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</si>
  <si>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</si>
  <si>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</si>
  <si>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</si>
  <si>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</si>
  <si>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</si>
  <si>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</si>
  <si>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</si>
  <si>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</si>
  <si>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</si>
  <si>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</si>
  <si>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</si>
  <si>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</si>
  <si>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</si>
  <si>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</si>
  <si>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</si>
  <si>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</si>
  <si>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</si>
  <si>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</si>
  <si>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</si>
  <si>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</si>
  <si>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</si>
  <si>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</si>
  <si>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</si>
  <si>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</si>
  <si>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</si>
  <si>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</si>
  <si>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</si>
  <si>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</si>
  <si>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</si>
  <si>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</si>
  <si>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</si>
  <si>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</si>
  <si>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</si>
  <si>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</si>
  <si>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</si>
  <si>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</si>
  <si>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</si>
  <si>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</si>
  <si>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</si>
  <si>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</si>
  <si>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</si>
  <si>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</si>
  <si>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</si>
  <si>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</si>
  <si>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</si>
  <si>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</si>
  <si>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</si>
  <si>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</si>
  <si>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</si>
  <si>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</si>
  <si>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</si>
  <si>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</si>
  <si>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</si>
  <si>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</si>
  <si>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</si>
  <si>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</si>
  <si>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</si>
  <si>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</si>
  <si>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</si>
  <si>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</si>
  <si>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</si>
  <si>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</si>
  <si>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</si>
  <si>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</si>
  <si>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</si>
  <si>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</si>
  <si>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</si>
  <si>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</si>
  <si>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</si>
  <si>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</si>
  <si>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</si>
  <si>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</si>
  <si>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</si>
  <si>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</si>
  <si>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</si>
  <si>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</si>
  <si>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</si>
  <si>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</si>
  <si>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</si>
  <si>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</si>
  <si>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</si>
  <si>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</si>
  <si>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</si>
  <si>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</si>
  <si>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</si>
  <si>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</si>
  <si>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</si>
  <si>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</si>
  <si>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</si>
  <si>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</si>
  <si>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</si>
  <si>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</si>
  <si>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</si>
  <si>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</si>
  <si>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</si>
  <si>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</si>
  <si>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</si>
  <si>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</si>
  <si>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</si>
  <si>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</si>
  <si>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</si>
  <si>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</si>
  <si>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</si>
  <si>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</si>
  <si>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</si>
  <si>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</si>
  <si>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</si>
  <si>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</si>
  <si>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</si>
  <si>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</si>
  <si>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</si>
  <si>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</si>
  <si>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</si>
  <si>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</si>
  <si>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</si>
  <si>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</si>
  <si>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</si>
  <si>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</si>
  <si>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</si>
  <si>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</si>
  <si>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</si>
  <si>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</si>
  <si>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</si>
  <si>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</si>
  <si>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</si>
  <si>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</si>
  <si>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</si>
  <si>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</si>
  <si>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</si>
  <si>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</si>
  <si>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</si>
  <si>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</si>
  <si>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</si>
  <si>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</si>
  <si>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</si>
  <si>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</si>
  <si>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</si>
  <si>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</si>
  <si>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</si>
  <si>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</si>
  <si>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</si>
  <si>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</si>
  <si>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</si>
  <si>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</si>
  <si>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</si>
  <si>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</si>
  <si>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</si>
  <si>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</si>
  <si>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</si>
  <si>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</si>
  <si>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</si>
  <si>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</si>
  <si>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</si>
  <si>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</si>
  <si>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</si>
  <si>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</si>
  <si>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</si>
  <si>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</si>
  <si>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</si>
  <si>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</si>
  <si>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</si>
  <si>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</si>
  <si>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</si>
  <si>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</si>
  <si>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</si>
  <si>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</si>
  <si>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</si>
  <si>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</si>
  <si>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</si>
  <si>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</si>
  <si>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</si>
  <si>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</si>
  <si>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</si>
  <si>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</si>
  <si>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</si>
  <si>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</si>
  <si>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</si>
  <si>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</si>
  <si>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</si>
  <si>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</si>
  <si>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</si>
  <si>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</si>
  <si>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</si>
  <si>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</si>
  <si>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</si>
  <si>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</si>
  <si>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</si>
  <si>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</si>
  <si>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</si>
  <si>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</si>
  <si>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</si>
  <si>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</si>
  <si>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</si>
  <si>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</si>
  <si>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</si>
  <si>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</si>
  <si>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</si>
  <si>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</si>
  <si>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</si>
  <si>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</si>
  <si>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</si>
  <si>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</si>
  <si>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</si>
  <si>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</si>
  <si>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</si>
  <si>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</si>
  <si>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</si>
  <si>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</si>
  <si>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</si>
  <si>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</si>
  <si>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</si>
  <si>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</si>
  <si>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</si>
  <si>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</si>
  <si>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</si>
  <si>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</si>
  <si>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</si>
  <si>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</si>
  <si>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</si>
  <si>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</si>
  <si>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</si>
  <si>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</si>
  <si>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</si>
  <si>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</si>
  <si>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</si>
  <si>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</si>
  <si>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</si>
  <si>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</si>
  <si>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</si>
  <si>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</si>
  <si>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</si>
  <si>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</si>
  <si>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</si>
  <si>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</si>
  <si>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</si>
  <si>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</si>
  <si>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</si>
  <si>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</si>
  <si>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</si>
  <si>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</si>
  <si>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</si>
  <si>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</si>
  <si>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</si>
  <si>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</si>
  <si>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</si>
  <si>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</si>
  <si>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</si>
  <si>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</si>
  <si>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</si>
  <si>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</si>
  <si>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</si>
  <si>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</si>
  <si>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</si>
  <si>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</si>
  <si>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</si>
  <si>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</si>
  <si>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</si>
  <si>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</si>
  <si>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</si>
  <si>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</si>
  <si>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</si>
  <si>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</si>
  <si>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</si>
  <si>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</si>
  <si>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</si>
  <si>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</si>
  <si>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</si>
  <si>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</si>
  <si>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</si>
  <si>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</si>
  <si>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</si>
  <si>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</si>
  <si>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</si>
  <si>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</si>
  <si>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</si>
  <si>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</si>
  <si>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</si>
  <si>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</si>
  <si>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</si>
  <si>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</si>
  <si>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</si>
  <si>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</si>
  <si>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</si>
  <si>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</si>
  <si>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</si>
  <si>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</si>
  <si>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</si>
  <si>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</si>
  <si>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</si>
  <si>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</si>
  <si>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</si>
  <si>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</si>
  <si>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</si>
  <si>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</si>
  <si>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</si>
  <si>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</si>
  <si>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</si>
  <si>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</si>
  <si>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</si>
  <si>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</si>
  <si>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</si>
  <si>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</si>
  <si>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</si>
  <si>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</si>
  <si>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</si>
  <si>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</si>
  <si>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</si>
  <si>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</si>
  <si>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</si>
  <si>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</si>
  <si>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</si>
  <si>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</si>
  <si>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</si>
  <si>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</si>
  <si>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</si>
  <si>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</si>
  <si>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</si>
  <si>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</si>
  <si>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</si>
  <si>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</si>
  <si>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</si>
  <si>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</si>
  <si>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</si>
  <si>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</si>
  <si>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</si>
  <si>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</si>
  <si>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</si>
  <si>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</si>
  <si>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</si>
  <si>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</si>
  <si>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</si>
  <si>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</si>
  <si>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</si>
  <si>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</si>
  <si>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</si>
  <si>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</si>
  <si>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</si>
  <si>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</si>
  <si>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</si>
  <si>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</si>
  <si>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</si>
  <si>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</si>
  <si>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</si>
  <si>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</si>
  <si>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</si>
  <si>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</si>
  <si>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</si>
  <si>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</si>
  <si>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</si>
  <si>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</si>
  <si>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</si>
  <si>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</si>
  <si>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</si>
  <si>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</si>
  <si>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</si>
  <si>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</si>
  <si>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</si>
  <si>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</si>
  <si>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</si>
  <si>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</si>
  <si>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</si>
  <si>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</si>
  <si>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</si>
  <si>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</si>
  <si>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</si>
  <si>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</si>
  <si>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</si>
  <si>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</si>
  <si>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</si>
  <si>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</si>
  <si>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</si>
  <si>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</si>
  <si>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</si>
  <si>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</si>
  <si>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</si>
  <si>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</si>
  <si>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</si>
  <si>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</si>
  <si>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</si>
  <si>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</si>
  <si>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</si>
  <si>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</si>
  <si>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</si>
  <si>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</si>
  <si>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</si>
  <si>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</si>
  <si>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</si>
  <si>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</si>
  <si>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</si>
  <si>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</si>
  <si>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</si>
  <si>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</si>
  <si>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</si>
  <si>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</si>
  <si>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</si>
  <si>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</si>
  <si>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</si>
  <si>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</si>
  <si>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</si>
  <si>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</si>
  <si>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</si>
  <si>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</si>
  <si>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</si>
  <si>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</si>
  <si>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</si>
  <si>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</si>
  <si>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</si>
  <si>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</si>
  <si>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</si>
  <si>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</si>
  <si>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</si>
  <si>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</si>
  <si>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</si>
  <si>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</si>
  <si>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</si>
  <si>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</si>
  <si>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</si>
  <si>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</si>
  <si>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</si>
  <si>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</si>
  <si>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</si>
  <si>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</si>
  <si>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</si>
  <si>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</si>
  <si>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</si>
  <si>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</si>
  <si>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</si>
  <si>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</si>
  <si>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</si>
  <si>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</si>
  <si>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</si>
  <si>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</si>
  <si>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</si>
  <si>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</si>
  <si>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</si>
  <si>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</si>
  <si>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</si>
  <si>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</si>
  <si>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</si>
  <si>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</si>
  <si>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</si>
  <si>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</si>
  <si>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</si>
  <si>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</si>
  <si>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</si>
  <si>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</si>
  <si>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</si>
  <si>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</si>
  <si>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</si>
  <si>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</si>
  <si>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</si>
  <si>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</si>
  <si>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</si>
  <si>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</si>
  <si>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</si>
  <si>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</si>
  <si>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</si>
  <si>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</si>
  <si>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</si>
  <si>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</si>
  <si>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</si>
  <si>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</si>
  <si>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</si>
  <si>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</si>
  <si>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</si>
  <si>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</si>
  <si>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</si>
  <si>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</si>
  <si>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</si>
  <si>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</si>
  <si>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</si>
  <si>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</si>
  <si>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</si>
  <si>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</si>
  <si>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</si>
  <si>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</si>
  <si>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</si>
  <si>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</si>
  <si>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</si>
  <si>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</si>
  <si>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</si>
  <si>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</si>
  <si>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</si>
  <si>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</si>
  <si>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</si>
  <si>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</si>
  <si>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</si>
  <si>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</si>
  <si>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</si>
  <si>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</si>
  <si>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</si>
  <si>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</si>
  <si>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</si>
  <si>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</si>
  <si>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</si>
  <si>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</si>
  <si>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</si>
  <si>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</si>
  <si>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</si>
  <si>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</si>
  <si>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</si>
  <si>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</si>
  <si>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</si>
  <si>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</si>
  <si>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</si>
  <si>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</si>
  <si>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</si>
  <si>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</si>
  <si>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</si>
  <si>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</si>
  <si>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</si>
  <si>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</si>
  <si>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</si>
  <si>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</si>
  <si>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</si>
  <si>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</si>
  <si>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</si>
  <si>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</si>
  <si>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</si>
  <si>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</si>
  <si>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</si>
  <si>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</si>
  <si>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</si>
  <si>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</si>
  <si>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</si>
  <si>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</si>
  <si>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</si>
  <si>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</si>
  <si>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</si>
  <si>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</si>
  <si>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</si>
  <si>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</si>
  <si>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</si>
  <si>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</si>
  <si>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</si>
  <si>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</si>
  <si>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</si>
  <si>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</si>
  <si>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</si>
  <si>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</si>
  <si>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</si>
  <si>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</si>
  <si>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</si>
  <si>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</si>
  <si>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</si>
  <si>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</si>
  <si>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</si>
  <si>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</si>
  <si>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</si>
  <si>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</si>
  <si>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</si>
  <si>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</si>
  <si>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</si>
  <si>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</si>
  <si>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</si>
  <si>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</si>
  <si>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</si>
  <si>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</si>
  <si>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</si>
  <si>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</si>
  <si>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</si>
  <si>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</si>
  <si>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</si>
  <si>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</si>
  <si>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</si>
  <si>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</si>
  <si>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</si>
  <si>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</si>
  <si>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</si>
  <si>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</si>
  <si>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</si>
  <si>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</si>
  <si>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</si>
  <si>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</si>
  <si>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</si>
  <si>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</si>
  <si>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</si>
  <si>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</si>
  <si>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</si>
  <si>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</si>
  <si>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</si>
  <si>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</si>
  <si>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</si>
  <si>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</si>
  <si>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</si>
  <si>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</si>
  <si>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</si>
  <si>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</si>
  <si>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</si>
  <si>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</si>
  <si>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</si>
  <si>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</si>
  <si>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</si>
  <si>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</si>
  <si>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</si>
  <si>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</si>
  <si>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</si>
  <si>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</si>
  <si>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</si>
  <si>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</si>
  <si>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</si>
  <si>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</si>
  <si>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</si>
  <si>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</si>
  <si>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</si>
  <si>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</si>
  <si>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</si>
  <si>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</si>
  <si>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</si>
  <si>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</si>
  <si>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</si>
  <si>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</si>
  <si>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</si>
  <si>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</si>
  <si>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</si>
  <si>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</si>
  <si>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</si>
  <si>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</si>
  <si>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</si>
  <si>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</si>
  <si>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</si>
  <si>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</si>
  <si>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</si>
  <si>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</si>
  <si>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</si>
  <si>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</si>
  <si>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</si>
  <si>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</si>
  <si>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</si>
  <si>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</si>
  <si>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</si>
  <si>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</si>
  <si>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</si>
  <si>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</si>
  <si>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</si>
  <si>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</si>
  <si>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</si>
  <si>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</si>
  <si>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</si>
  <si>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</si>
  <si>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</si>
  <si>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</si>
  <si>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</si>
  <si>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</si>
  <si>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</si>
  <si>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</si>
  <si>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</si>
  <si>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</si>
  <si>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</si>
  <si>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</si>
  <si>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</si>
  <si>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</si>
  <si>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</si>
  <si>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</si>
  <si>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</si>
  <si>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</si>
  <si>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</si>
  <si>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</si>
  <si>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</si>
  <si>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</si>
  <si>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</si>
  <si>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</si>
  <si>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</si>
  <si>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</si>
  <si>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</si>
  <si>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</si>
  <si>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</si>
  <si>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</si>
  <si>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</si>
  <si>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</si>
  <si>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</si>
  <si>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</si>
  <si>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</si>
  <si>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</si>
  <si>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</si>
  <si>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</si>
  <si>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</si>
  <si>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</si>
  <si>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</si>
  <si>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</si>
  <si>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</si>
  <si>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</si>
  <si>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</si>
  <si>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</si>
  <si>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</si>
  <si>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</si>
  <si>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</si>
  <si>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</si>
  <si>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</si>
  <si>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</si>
  <si>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</si>
  <si>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</si>
  <si>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</si>
  <si>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</si>
  <si>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</si>
  <si>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</si>
  <si>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</si>
  <si>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</si>
  <si>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</si>
  <si>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</si>
  <si>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</si>
  <si>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</si>
  <si>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</si>
  <si>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</si>
  <si>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</si>
  <si>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</si>
  <si>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</si>
  <si>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</si>
  <si>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</si>
  <si>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</si>
  <si>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</si>
  <si>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</si>
  <si>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</si>
  <si>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</si>
  <si>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</si>
  <si>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</si>
  <si>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</si>
  <si>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</si>
  <si>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</si>
  <si>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</si>
  <si>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</si>
  <si>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</si>
  <si>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</si>
  <si>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</si>
  <si>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</si>
  <si>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</si>
  <si>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</si>
  <si>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</si>
  <si>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</si>
  <si>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</si>
  <si>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</si>
  <si>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</si>
  <si>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</si>
  <si>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</si>
  <si>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</si>
  <si>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</si>
  <si>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</si>
  <si>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</si>
  <si>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</si>
  <si>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</si>
  <si>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</si>
  <si>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</si>
  <si>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</si>
  <si>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</si>
  <si>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</si>
  <si>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</si>
  <si>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</si>
  <si>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</si>
  <si>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</si>
  <si>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</si>
  <si>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</si>
  <si>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</si>
  <si>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</si>
  <si>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</si>
  <si>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</si>
  <si>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</si>
  <si>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</si>
  <si>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</si>
  <si>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</si>
  <si>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</si>
  <si>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</si>
  <si>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</si>
  <si>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</si>
  <si>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</si>
  <si>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</si>
  <si>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</si>
  <si>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</si>
  <si>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</si>
  <si>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</si>
  <si>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</si>
  <si>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</si>
  <si>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</si>
  <si>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</si>
  <si>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</si>
  <si>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</si>
  <si>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</si>
  <si>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</si>
  <si>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</si>
  <si>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</si>
  <si>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</si>
  <si>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</si>
  <si>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</si>
  <si>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</si>
  <si>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</si>
  <si>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</si>
  <si>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</si>
  <si>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</si>
  <si>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</si>
  <si>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</si>
  <si>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</si>
  <si>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</si>
  <si>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</si>
  <si>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</si>
  <si>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</si>
  <si>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</si>
  <si>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</si>
  <si>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</si>
  <si>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</si>
  <si>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</si>
  <si>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</si>
  <si>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</si>
  <si>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</si>
  <si>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</si>
  <si>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</si>
  <si>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</si>
  <si>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</si>
  <si>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</si>
  <si>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</si>
  <si>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</si>
  <si>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</si>
  <si>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</si>
  <si>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</si>
  <si>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</si>
  <si>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</si>
  <si>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</si>
  <si>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</si>
  <si>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</si>
  <si>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</si>
  <si>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</si>
  <si>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</si>
  <si>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</si>
  <si>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</si>
  <si>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</si>
  <si>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</si>
  <si>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</si>
  <si>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</si>
  <si>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</si>
  <si>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</si>
  <si>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</si>
  <si>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</si>
  <si>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</si>
  <si>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</si>
  <si>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</si>
  <si>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</si>
  <si>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</si>
  <si>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</si>
  <si>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</si>
  <si>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</si>
  <si>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</si>
  <si>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</si>
  <si>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</si>
  <si>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</si>
  <si>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</si>
  <si>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</si>
  <si>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</si>
  <si>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</si>
  <si>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</si>
  <si>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</si>
  <si>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</si>
  <si>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</si>
  <si>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</si>
  <si>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</si>
  <si>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</si>
  <si>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</si>
  <si>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</si>
  <si>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</si>
  <si>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</si>
  <si>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</si>
  <si>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</si>
  <si>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</si>
  <si>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</si>
  <si>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</si>
  <si>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</si>
  <si>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</si>
  <si>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</si>
  <si>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</si>
  <si>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</si>
  <si>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</si>
  <si>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</si>
  <si>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</si>
  <si>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</si>
  <si>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</si>
  <si>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</si>
  <si>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</si>
  <si>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</si>
  <si>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</si>
  <si>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</si>
  <si>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</si>
  <si>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</si>
  <si>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</si>
  <si>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</si>
  <si>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</si>
  <si>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</si>
  <si>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</si>
  <si>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</si>
  <si>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</si>
  <si>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</si>
  <si>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</si>
  <si>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</si>
  <si>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</si>
  <si>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</si>
  <si>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</si>
  <si>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</si>
  <si>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</si>
  <si>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</si>
  <si>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</si>
  <si>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</si>
  <si>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</si>
  <si>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</si>
  <si>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</si>
  <si>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</si>
  <si>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</si>
  <si>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</si>
  <si>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</si>
  <si>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</si>
  <si>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</si>
  <si>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</si>
  <si>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</si>
  <si>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</si>
  <si>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</si>
  <si>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</si>
  <si>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</si>
  <si>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</si>
  <si>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</si>
  <si>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</si>
  <si>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</si>
  <si>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</si>
  <si>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</si>
  <si>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</si>
  <si>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</si>
  <si>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</si>
  <si>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</si>
  <si>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</si>
  <si>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</si>
  <si>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</si>
  <si>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</si>
  <si>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</si>
  <si>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</si>
  <si>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</si>
  <si>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</si>
  <si>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</si>
  <si>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</si>
  <si>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</si>
  <si>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</si>
  <si>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</si>
  <si>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</si>
  <si>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</si>
  <si>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</si>
  <si>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</si>
  <si>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</si>
  <si>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</si>
  <si>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</si>
  <si>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</si>
  <si>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</si>
  <si>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</si>
  <si>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</si>
  <si>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</si>
  <si>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</si>
  <si>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</si>
  <si>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</si>
  <si>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</si>
  <si>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</si>
  <si>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</si>
  <si>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</si>
  <si>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</si>
  <si>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</si>
  <si>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</si>
  <si>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</si>
  <si>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</si>
  <si>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</si>
  <si>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</si>
  <si>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</si>
  <si>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</si>
  <si>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</si>
  <si>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</si>
  <si>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</si>
  <si>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</si>
  <si>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</si>
  <si>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</si>
  <si>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</si>
  <si>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</si>
  <si>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</si>
  <si>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</si>
  <si>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</si>
  <si>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</si>
  <si>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</si>
  <si>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</si>
  <si>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</si>
  <si>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</si>
  <si>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</si>
  <si>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</si>
  <si>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</si>
  <si>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</si>
  <si>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</si>
  <si>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</si>
  <si>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</si>
  <si>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</si>
  <si>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</si>
  <si>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</si>
  <si>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</si>
  <si>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</si>
  <si>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</si>
  <si>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</si>
  <si>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</si>
  <si>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</si>
  <si>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</si>
  <si>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</si>
  <si>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</si>
  <si>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</si>
  <si>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</si>
  <si>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</si>
  <si>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</si>
  <si>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</si>
  <si>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</si>
  <si>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</si>
  <si>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</si>
  <si>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</si>
  <si>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</si>
  <si>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</si>
  <si>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</si>
  <si>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</si>
  <si>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</si>
  <si>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</si>
  <si>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</si>
  <si>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</si>
  <si>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</si>
  <si>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</si>
  <si>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</si>
  <si>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</si>
  <si>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</si>
  <si>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</si>
  <si>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</si>
  <si>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</si>
  <si>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</si>
  <si>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</si>
  <si>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</si>
  <si>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</si>
  <si>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</si>
  <si>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</si>
  <si>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</si>
  <si>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</si>
  <si>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</si>
  <si>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</si>
  <si>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</si>
  <si>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</si>
  <si>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</si>
  <si>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</si>
  <si>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</si>
  <si>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</si>
  <si>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</si>
  <si>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</si>
  <si>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</si>
  <si>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</si>
  <si>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</si>
  <si>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</si>
  <si>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</si>
  <si>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</si>
  <si>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</si>
  <si>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</si>
  <si>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</si>
  <si>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</si>
  <si>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</si>
  <si>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</si>
  <si>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</si>
  <si>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</si>
  <si>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</si>
  <si>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</si>
  <si>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</si>
  <si>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</si>
  <si>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</si>
  <si>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</si>
  <si>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</si>
  <si>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</si>
  <si>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</si>
  <si>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</si>
  <si>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</si>
  <si>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</si>
  <si>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</si>
  <si>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</si>
  <si>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</si>
  <si>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</si>
  <si>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</si>
  <si>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</si>
  <si>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</si>
  <si>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</si>
  <si>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</si>
  <si>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</si>
  <si>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</si>
  <si>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</si>
  <si>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</si>
  <si>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</si>
  <si>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</si>
  <si>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</si>
  <si>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</si>
  <si>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</si>
  <si>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</si>
  <si>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</si>
  <si>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</si>
  <si>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</si>
  <si>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</si>
  <si>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</si>
  <si>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</si>
  <si>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</si>
  <si>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</si>
  <si>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</si>
  <si>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</si>
  <si>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</si>
  <si>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</si>
  <si>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</si>
  <si>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</si>
  <si>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</si>
  <si>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</si>
  <si>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</si>
  <si>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</si>
  <si>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</si>
  <si>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</si>
  <si>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</si>
  <si>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</si>
  <si>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</si>
  <si>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</si>
  <si>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</si>
  <si>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</si>
  <si>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</si>
  <si>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</si>
  <si>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</si>
  <si>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</si>
  <si>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</si>
  <si>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</si>
  <si>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</si>
  <si>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</si>
  <si>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</si>
  <si>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</si>
  <si>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</si>
  <si>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</si>
  <si>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</si>
  <si>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</si>
  <si>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</si>
  <si>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</si>
  <si>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</si>
  <si>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</si>
  <si>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</si>
  <si>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</si>
  <si>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</si>
  <si>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</si>
  <si>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</si>
  <si>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</si>
  <si>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</si>
  <si>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</si>
  <si>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</si>
  <si>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</si>
  <si>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</si>
  <si>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</si>
  <si>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</si>
  <si>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</si>
  <si>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</si>
  <si>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</si>
  <si>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</si>
  <si>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</si>
  <si>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</si>
  <si>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</si>
  <si>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</si>
  <si>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</si>
  <si>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</si>
  <si>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</si>
  <si>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</si>
  <si>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</si>
  <si>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</si>
  <si>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</si>
  <si>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</si>
  <si>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</si>
  <si>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</si>
  <si>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</si>
  <si>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</si>
  <si>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</si>
  <si>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</si>
  <si>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</si>
  <si>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</si>
  <si>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</si>
  <si>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</si>
  <si>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</si>
  <si>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</si>
  <si>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</si>
  <si>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</si>
  <si>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</si>
  <si>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</si>
  <si>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</si>
  <si>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</si>
  <si>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</si>
  <si>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</si>
  <si>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</si>
  <si>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</si>
  <si>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</si>
  <si>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</si>
  <si>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</si>
  <si>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</si>
  <si>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</si>
  <si>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</si>
  <si>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</si>
  <si>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</si>
  <si>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</si>
  <si>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</si>
  <si>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</si>
  <si>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</si>
  <si>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</si>
  <si>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</si>
  <si>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</si>
  <si>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</si>
  <si>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</si>
  <si>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</si>
  <si>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</si>
  <si>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</si>
  <si>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</si>
  <si>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</si>
  <si>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</si>
  <si>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</si>
  <si>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</si>
  <si>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</si>
  <si>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</si>
  <si>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</si>
  <si>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</si>
  <si>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</si>
  <si>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</si>
  <si>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</si>
  <si>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</si>
  <si>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</si>
  <si>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</si>
  <si>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</si>
  <si>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</si>
  <si>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</si>
  <si>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</si>
  <si>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</si>
  <si>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</si>
  <si>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</si>
  <si>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</si>
  <si>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</si>
  <si>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</si>
  <si>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</si>
  <si>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</si>
  <si>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</si>
  <si>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</si>
  <si>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</si>
  <si>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</si>
  <si>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</si>
  <si>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</si>
  <si>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</si>
  <si>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</si>
  <si>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</si>
  <si>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</si>
  <si>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</si>
  <si>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</si>
  <si>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</si>
  <si>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</si>
  <si>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</si>
  <si>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</si>
  <si>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</si>
  <si>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</si>
  <si>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</si>
  <si>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</si>
  <si>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</si>
  <si>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</si>
  <si>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</si>
  <si>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</si>
  <si>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</si>
  <si>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</si>
  <si>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</si>
  <si>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</si>
  <si>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</si>
  <si>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</si>
  <si>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</si>
  <si>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</si>
  <si>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</si>
  <si>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</si>
  <si>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</si>
  <si>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</si>
  <si>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</si>
  <si>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</si>
  <si>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</si>
  <si>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</si>
  <si>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</si>
  <si>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</si>
  <si>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</si>
  <si>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</si>
  <si>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</si>
  <si>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</si>
  <si>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</si>
  <si>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</si>
  <si>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</si>
  <si>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</si>
  <si>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</si>
  <si>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</si>
  <si>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</si>
  <si>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</si>
  <si>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</si>
  <si>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</si>
  <si>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</si>
  <si>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</si>
  <si>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</si>
  <si>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</si>
  <si>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</si>
  <si>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</si>
  <si>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</si>
  <si>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</si>
  <si>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</si>
  <si>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</si>
  <si>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</si>
  <si>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</si>
  <si>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</si>
  <si>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</si>
  <si>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</si>
  <si>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</si>
  <si>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</si>
  <si>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</si>
  <si>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</si>
  <si>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</si>
  <si>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</si>
  <si>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</si>
  <si>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</si>
  <si>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</si>
  <si>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</si>
  <si>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</si>
  <si>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</si>
  <si>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</si>
  <si>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</si>
  <si>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</si>
  <si>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</si>
  <si>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</si>
  <si>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</si>
  <si>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</si>
  <si>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</si>
  <si>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</si>
  <si>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</si>
  <si>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</si>
  <si>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</si>
  <si>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</si>
  <si>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</si>
  <si>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</si>
  <si>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</si>
  <si>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</si>
  <si>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</si>
  <si>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</si>
  <si>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</si>
  <si>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</si>
  <si>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</si>
  <si>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</si>
  <si>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</si>
  <si>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</si>
  <si>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</si>
  <si>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</si>
  <si>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</si>
  <si>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</si>
  <si>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</si>
  <si>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</si>
  <si>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</si>
  <si>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</si>
  <si>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</si>
  <si>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</si>
  <si>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</si>
  <si>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</si>
  <si>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</si>
  <si>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</si>
  <si>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</si>
  <si>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</si>
  <si>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</si>
  <si>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</si>
  <si>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</si>
  <si>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</si>
  <si>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</si>
  <si>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</si>
  <si>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</si>
  <si>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</si>
  <si>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</si>
  <si>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</si>
  <si>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</si>
  <si>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</si>
  <si>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</si>
  <si>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</si>
  <si>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</si>
  <si>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</si>
  <si>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</si>
  <si>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</si>
  <si>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</si>
  <si>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</si>
  <si>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</si>
  <si>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</si>
  <si>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</si>
  <si>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</si>
  <si>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</si>
  <si>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</si>
  <si>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</si>
  <si>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</si>
  <si>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</si>
  <si>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</si>
  <si>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</si>
  <si>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</si>
  <si>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</si>
  <si>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</si>
  <si>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</si>
  <si>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</si>
  <si>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</si>
  <si>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</si>
  <si>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</si>
  <si>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</si>
  <si>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</si>
  <si>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</si>
  <si>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</si>
  <si>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</si>
  <si>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</si>
  <si>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</si>
  <si>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</si>
  <si>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</si>
  <si>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</si>
  <si>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</si>
  <si>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</si>
  <si>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</si>
  <si>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</si>
  <si>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</si>
  <si>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</si>
  <si>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</si>
  <si>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</si>
  <si>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</si>
  <si>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</si>
  <si>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</si>
  <si>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</si>
  <si>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</si>
  <si>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</si>
  <si>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</si>
  <si>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</si>
  <si>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</si>
  <si>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</si>
  <si>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</si>
  <si>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</si>
  <si>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</si>
  <si>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</si>
  <si>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</si>
  <si>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</si>
  <si>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</si>
  <si>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</si>
  <si>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</si>
  <si>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</si>
  <si>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</si>
  <si>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</si>
  <si>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</si>
  <si>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</si>
  <si>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</si>
  <si>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</si>
  <si>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</si>
  <si>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</si>
  <si>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</si>
  <si>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</si>
  <si>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</si>
  <si>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</si>
  <si>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</si>
  <si>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</si>
  <si>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</si>
  <si>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</si>
  <si>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</si>
  <si>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</si>
  <si>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</si>
  <si>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</si>
  <si>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</si>
  <si>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</si>
  <si>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</si>
  <si>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</si>
  <si>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</si>
  <si>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</si>
  <si>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</si>
  <si>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</si>
  <si>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</si>
  <si>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</si>
  <si>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</si>
  <si>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</si>
  <si>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</si>
  <si>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</si>
  <si>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</si>
  <si>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</si>
  <si>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</si>
  <si>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</si>
  <si>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</si>
  <si>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</si>
  <si>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</si>
  <si>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</si>
  <si>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</si>
  <si>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</si>
  <si>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</si>
  <si>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</si>
  <si>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</si>
  <si>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</si>
  <si>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</si>
  <si>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</si>
  <si>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</si>
  <si>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</si>
  <si>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</si>
  <si>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</si>
  <si>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</si>
  <si>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</si>
  <si>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</si>
  <si>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</si>
  <si>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</si>
  <si>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</si>
  <si>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</si>
  <si>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</si>
  <si>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</si>
  <si>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</si>
  <si>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</si>
  <si>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</si>
  <si>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</si>
  <si>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</si>
  <si>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</si>
  <si>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</si>
  <si>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</si>
  <si>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</si>
  <si>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</si>
  <si>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</si>
  <si>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</si>
  <si>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</si>
  <si>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</si>
  <si>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</si>
  <si>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</si>
  <si>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</si>
  <si>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</si>
  <si>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</si>
  <si>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</si>
  <si>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</si>
  <si>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</si>
  <si>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</si>
  <si>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</si>
  <si>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</si>
  <si>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</si>
  <si>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</si>
  <si>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</si>
  <si>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</si>
  <si>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</si>
  <si>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</si>
  <si>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</si>
  <si>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</si>
  <si>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</si>
  <si>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</si>
  <si>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</si>
  <si>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</si>
  <si>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</si>
  <si>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</si>
  <si>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</si>
  <si>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</si>
  <si>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</si>
  <si>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</si>
  <si>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</si>
  <si>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</si>
  <si>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</si>
  <si>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</si>
  <si>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</si>
  <si>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</si>
  <si>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</si>
  <si>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</si>
  <si>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</si>
  <si>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</si>
  <si>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</si>
  <si>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</si>
  <si>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</si>
  <si>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</si>
  <si>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</si>
  <si>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</si>
  <si>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</si>
  <si>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</si>
  <si>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</si>
  <si>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</si>
  <si>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</si>
  <si>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</si>
  <si>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</si>
  <si>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</si>
  <si>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</si>
  <si>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</si>
  <si>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</si>
  <si>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</si>
  <si>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</si>
  <si>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</si>
  <si>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</si>
  <si>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</si>
  <si>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</si>
  <si>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</si>
  <si>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</si>
  <si>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</si>
  <si>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</si>
  <si>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</si>
  <si>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</si>
  <si>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</si>
  <si>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</si>
  <si>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</si>
  <si>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</si>
  <si>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</si>
  <si>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</si>
  <si>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</si>
  <si>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</si>
  <si>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</si>
  <si>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</si>
  <si>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</si>
  <si>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</si>
  <si>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</si>
  <si>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</si>
  <si>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</si>
  <si>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</si>
  <si>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</si>
  <si>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</si>
  <si>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</si>
  <si>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</si>
  <si>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</si>
  <si>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</si>
  <si>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</si>
  <si>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</si>
  <si>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</si>
  <si>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</si>
  <si>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</si>
  <si>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</si>
  <si>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</si>
  <si>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</si>
  <si>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</si>
  <si>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</si>
  <si>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</si>
  <si>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</si>
  <si>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</si>
  <si>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</si>
  <si>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</si>
  <si>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</si>
  <si>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</si>
  <si>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</si>
  <si>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</si>
  <si>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</si>
  <si>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</si>
  <si>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</si>
  <si>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</si>
  <si>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</si>
  <si>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</si>
  <si>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</si>
  <si>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</si>
  <si>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</si>
  <si>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</si>
  <si>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</si>
  <si>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</si>
  <si>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</si>
  <si>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</si>
  <si>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</si>
  <si>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</si>
  <si>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</si>
  <si>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</si>
  <si>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</si>
  <si>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</si>
  <si>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</si>
  <si>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</si>
  <si>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</si>
  <si>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</si>
  <si>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</si>
  <si>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</si>
  <si>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</si>
  <si>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</si>
  <si>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</si>
  <si>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</si>
  <si>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</si>
  <si>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</si>
  <si>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</si>
  <si>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</si>
  <si>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</si>
  <si>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</si>
  <si>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</si>
  <si>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</si>
  <si>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</si>
  <si>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</si>
  <si>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</si>
  <si>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</si>
  <si>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</si>
  <si>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</si>
  <si>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</si>
  <si>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</si>
  <si>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</si>
  <si>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</si>
  <si>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</si>
  <si>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</si>
  <si>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</si>
  <si>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</si>
  <si>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</si>
  <si>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</si>
  <si>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</si>
  <si>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</si>
  <si>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</si>
  <si>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</si>
  <si>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</si>
  <si>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</si>
  <si>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</si>
  <si>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</si>
  <si>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</si>
  <si>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</si>
  <si>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</si>
  <si>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</si>
  <si>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</si>
  <si>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</si>
  <si>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</si>
  <si>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</si>
  <si>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</si>
  <si>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</si>
  <si>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</si>
  <si>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</si>
  <si>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</si>
  <si>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</si>
  <si>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</si>
  <si>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</si>
  <si>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</si>
  <si>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</si>
  <si>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</si>
  <si>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</si>
  <si>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</si>
  <si>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</si>
  <si>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</si>
  <si>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</si>
  <si>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</si>
  <si>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</si>
  <si>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</si>
  <si>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</si>
  <si>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</si>
  <si>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</si>
  <si>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</si>
  <si>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</si>
  <si>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</si>
  <si>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</si>
  <si>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</si>
  <si>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</si>
  <si>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</si>
  <si>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</si>
  <si>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</si>
  <si>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</si>
  <si>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</si>
  <si>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</si>
  <si>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</si>
  <si>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</si>
  <si>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</si>
  <si>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</si>
  <si>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</si>
  <si>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</si>
  <si>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</si>
  <si>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</si>
  <si>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</si>
  <si>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</si>
  <si>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</si>
  <si>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</si>
  <si>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</si>
  <si>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</si>
  <si>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</si>
  <si>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</si>
  <si>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</si>
  <si>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</si>
  <si>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</si>
  <si>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</si>
  <si>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</si>
  <si>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</si>
  <si>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</si>
  <si>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</si>
  <si>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</si>
  <si>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</si>
  <si>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</si>
  <si>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</si>
  <si>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</si>
  <si>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</si>
  <si>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</si>
  <si>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</si>
  <si>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</si>
  <si>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</si>
  <si>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</si>
  <si>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</si>
  <si>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</si>
  <si>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</si>
  <si>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</si>
  <si>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</si>
  <si>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</si>
  <si>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</si>
  <si>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</si>
  <si>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</si>
  <si>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</si>
  <si>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</si>
  <si>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</si>
  <si>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</si>
  <si>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</si>
  <si>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</si>
  <si>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</si>
  <si>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</si>
  <si>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</si>
  <si>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</si>
  <si>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</si>
  <si>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</si>
  <si>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</si>
  <si>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</si>
  <si>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</si>
  <si>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</si>
  <si>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</si>
  <si>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</si>
  <si>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</si>
  <si>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</si>
  <si>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</si>
  <si>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</si>
  <si>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</si>
  <si>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</si>
  <si>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</si>
  <si>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</si>
  <si>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</si>
  <si>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</si>
  <si>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</si>
  <si>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</si>
  <si>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</si>
  <si>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</si>
  <si>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</si>
  <si>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</si>
  <si>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</si>
  <si>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</si>
  <si>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</si>
  <si>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</si>
  <si>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</si>
  <si>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</si>
  <si>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</si>
  <si>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</si>
  <si>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</si>
  <si>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</si>
  <si>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</si>
  <si>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</si>
  <si>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</si>
  <si>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</si>
  <si>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</si>
  <si>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</si>
  <si>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</si>
  <si>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</si>
  <si>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</si>
  <si>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</si>
  <si>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</si>
  <si>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</si>
  <si>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</si>
  <si>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</si>
  <si>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</si>
  <si>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</si>
  <si>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</si>
  <si>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</si>
  <si>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</si>
  <si>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</si>
  <si>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</si>
  <si>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</si>
  <si>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</si>
  <si>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</si>
  <si>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</si>
  <si>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</si>
  <si>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</si>
  <si>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</si>
  <si>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</si>
  <si>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</si>
  <si>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</si>
  <si>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</si>
  <si>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</si>
  <si>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</si>
  <si>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</si>
  <si>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</si>
  <si>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</si>
  <si>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</si>
  <si>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</si>
  <si>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</si>
  <si>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</si>
  <si>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</si>
  <si>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</si>
  <si>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</si>
  <si>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</si>
  <si>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</si>
  <si>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</si>
  <si>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</si>
  <si>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</si>
  <si>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</si>
  <si>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</si>
  <si>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</si>
  <si>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</si>
  <si>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</si>
  <si>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</si>
  <si>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</si>
  <si>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</si>
  <si>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</si>
  <si>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</si>
  <si>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</si>
  <si>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</si>
  <si>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</si>
  <si>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</si>
  <si>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</si>
  <si>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</si>
  <si>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</si>
  <si>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</si>
  <si>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</si>
  <si>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</si>
  <si>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</si>
  <si>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</si>
  <si>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</si>
  <si>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</si>
  <si>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</si>
  <si>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</si>
  <si>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</si>
  <si>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</si>
  <si>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</si>
  <si>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</si>
  <si>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</si>
  <si>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</si>
  <si>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</si>
  <si>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</si>
  <si>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</si>
  <si>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</si>
  <si>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</si>
  <si>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</si>
  <si>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</si>
  <si>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</si>
  <si>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</si>
  <si>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</si>
  <si>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</si>
  <si>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</si>
  <si>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</si>
  <si>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</si>
  <si>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</si>
  <si>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</si>
  <si>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</si>
  <si>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</si>
  <si>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</si>
  <si>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</si>
  <si>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</si>
  <si>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</si>
  <si>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</si>
  <si>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</si>
  <si>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</si>
  <si>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</si>
  <si>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</si>
  <si>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</si>
  <si>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</si>
  <si>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</si>
  <si>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</si>
  <si>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</si>
  <si>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</si>
  <si>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</si>
  <si>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</si>
  <si>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</si>
  <si>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</si>
  <si>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</si>
  <si>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</si>
  <si>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</si>
  <si>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</si>
  <si>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</si>
  <si>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</si>
  <si>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</si>
  <si>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</si>
  <si>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</si>
  <si>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</si>
  <si>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</si>
  <si>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</si>
  <si>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</si>
  <si>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</si>
  <si>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</si>
  <si>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</si>
  <si>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</si>
  <si>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</si>
  <si>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</si>
  <si>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</si>
  <si>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</si>
  <si>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</si>
  <si>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</si>
  <si>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</si>
  <si>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</si>
  <si>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</si>
  <si>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</si>
  <si>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</si>
  <si>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</si>
  <si>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</si>
  <si>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</si>
  <si>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</si>
  <si>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</si>
  <si>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</si>
  <si>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</si>
  <si>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</si>
  <si>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</si>
  <si>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</si>
  <si>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</si>
  <si>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</si>
  <si>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</si>
  <si>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</si>
  <si>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</si>
  <si>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</si>
  <si>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</si>
  <si>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</si>
  <si>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</si>
  <si>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</si>
  <si>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</si>
  <si>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</si>
  <si>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</si>
  <si>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</si>
  <si>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</si>
  <si>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</si>
  <si>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</si>
  <si>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</si>
  <si>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</si>
  <si>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</si>
  <si>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</si>
  <si>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</si>
  <si>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</si>
  <si>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</si>
  <si>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</si>
  <si>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</si>
  <si>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</si>
  <si>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</si>
  <si>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</si>
  <si>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</si>
  <si>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</si>
  <si>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</si>
  <si>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</si>
  <si>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</si>
  <si>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</si>
  <si>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</si>
  <si>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</si>
  <si>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</si>
  <si>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</si>
  <si>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</si>
  <si>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</si>
  <si>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</si>
  <si>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</si>
  <si>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</si>
  <si>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</si>
  <si>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</si>
  <si>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</si>
  <si>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</si>
  <si>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</si>
  <si>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</si>
  <si>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</si>
  <si>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</si>
  <si>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</si>
  <si>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</si>
  <si>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</si>
  <si>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</si>
  <si>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</si>
  <si>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</si>
  <si>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</si>
  <si>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</si>
  <si>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</si>
  <si>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</si>
  <si>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</si>
  <si>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</si>
  <si>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</si>
  <si>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</si>
  <si>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</si>
  <si>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</si>
  <si>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</si>
  <si>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</si>
  <si>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</si>
  <si>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</si>
  <si>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</si>
  <si>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</si>
  <si>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</si>
  <si>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</si>
  <si>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</si>
  <si>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</si>
  <si>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</si>
  <si>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</si>
  <si>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</si>
  <si>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</si>
  <si>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</si>
  <si>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</si>
  <si>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</si>
  <si>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</si>
  <si>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</si>
  <si>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</si>
  <si>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</si>
  <si>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</si>
  <si>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</si>
  <si>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</si>
  <si>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</si>
  <si>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</si>
  <si>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</si>
  <si>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</si>
  <si>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</si>
  <si>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</si>
  <si>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</si>
  <si>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</si>
  <si>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</si>
  <si>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</si>
  <si>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</si>
  <si>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</si>
  <si>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</si>
  <si>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</si>
  <si>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</si>
  <si>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</si>
  <si>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</si>
  <si>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</si>
  <si>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</si>
  <si>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</si>
  <si>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</si>
  <si>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</si>
  <si>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</si>
  <si>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</si>
  <si>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</si>
  <si>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</si>
  <si>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</si>
  <si>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</si>
  <si>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</si>
  <si>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</si>
  <si>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</si>
  <si>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</si>
  <si>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</si>
  <si>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</si>
  <si>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</si>
  <si>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</si>
  <si>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</si>
  <si>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</si>
  <si>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</si>
  <si>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</si>
  <si>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</si>
  <si>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</si>
  <si>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</si>
  <si>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</si>
  <si>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</si>
  <si>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</si>
  <si>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</si>
  <si>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</si>
  <si>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</si>
  <si>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</si>
  <si>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</si>
  <si>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</si>
  <si>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</si>
  <si>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</si>
  <si>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</si>
  <si>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</si>
  <si>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</si>
  <si>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</si>
  <si>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</si>
  <si>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</si>
  <si>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</si>
  <si>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</si>
  <si>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</si>
  <si>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</si>
  <si>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</si>
  <si>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</si>
  <si>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</si>
  <si>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</si>
  <si>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</si>
  <si>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</si>
  <si>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</si>
  <si>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</si>
  <si>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</si>
  <si>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</si>
  <si>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</si>
  <si>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</si>
  <si>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</si>
  <si>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</si>
  <si>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</si>
  <si>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</si>
  <si>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</si>
  <si>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</si>
  <si>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</si>
  <si>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</si>
  <si>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</si>
  <si>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</si>
  <si>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</si>
  <si>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</si>
  <si>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</si>
  <si>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</si>
  <si>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</si>
  <si>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</si>
  <si>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</si>
  <si>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</si>
  <si>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</si>
  <si>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</si>
  <si>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</si>
  <si>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</si>
  <si>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</si>
  <si>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</si>
  <si>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</si>
  <si>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</si>
  <si>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</si>
  <si>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</si>
  <si>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</si>
  <si>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</si>
  <si>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</si>
  <si>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</si>
  <si>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</si>
  <si>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</si>
  <si>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</si>
  <si>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</si>
  <si>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</si>
  <si>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</si>
  <si>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</si>
  <si>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</si>
  <si>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</si>
  <si>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</si>
  <si>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</si>
  <si>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</si>
  <si>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</si>
  <si>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</si>
  <si>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</si>
  <si>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</si>
  <si>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</si>
  <si>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</si>
  <si>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</si>
  <si>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</si>
  <si>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</si>
  <si>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</si>
  <si>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</si>
  <si>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</si>
  <si>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</si>
  <si>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</si>
  <si>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</si>
  <si>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</si>
  <si>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</si>
  <si>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</si>
  <si>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</si>
  <si>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</si>
  <si>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</si>
  <si>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</si>
  <si>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</si>
  <si>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</si>
  <si>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</si>
  <si>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</si>
  <si>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</si>
  <si>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</si>
  <si>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</si>
  <si>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</si>
  <si>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</si>
  <si>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</si>
  <si>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</si>
  <si>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</si>
  <si>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</si>
  <si>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</si>
  <si>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</si>
  <si>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</si>
  <si>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</si>
  <si>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</si>
  <si>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</si>
  <si>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</si>
  <si>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</si>
  <si>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</si>
  <si>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</si>
  <si>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</si>
  <si>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</si>
  <si>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</si>
  <si>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</si>
  <si>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</si>
  <si>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</si>
  <si>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</si>
  <si>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</si>
  <si>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</si>
  <si>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</si>
  <si>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</si>
  <si>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</si>
  <si>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</si>
  <si>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</si>
  <si>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</si>
  <si>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</si>
  <si>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</si>
  <si>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</si>
  <si>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</si>
  <si>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</si>
  <si>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</si>
  <si>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</si>
  <si>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</si>
  <si>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</si>
  <si>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</si>
  <si>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</si>
  <si>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</si>
  <si>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</si>
  <si>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</si>
  <si>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</si>
  <si>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</si>
  <si>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</si>
  <si>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</si>
  <si>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</si>
  <si>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</si>
  <si>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</si>
  <si>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</si>
  <si>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</si>
  <si>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</si>
  <si>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</si>
  <si>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</si>
  <si>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</si>
  <si>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</si>
  <si>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</si>
  <si>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</si>
  <si>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</si>
  <si>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</si>
  <si>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</si>
  <si>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</si>
  <si>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</si>
  <si>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</si>
  <si>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</si>
  <si>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</si>
  <si>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</si>
  <si>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</si>
  <si>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</si>
  <si>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</si>
  <si>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</si>
  <si>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</si>
  <si>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</si>
  <si>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</si>
  <si>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</si>
  <si>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</si>
  <si>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</si>
  <si>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</si>
  <si>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</si>
  <si>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</si>
  <si>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</si>
  <si>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</si>
  <si>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</si>
  <si>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</si>
  <si>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</si>
  <si>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</si>
  <si>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</si>
  <si>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</si>
  <si>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</si>
  <si>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</si>
  <si>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</si>
  <si>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</si>
  <si>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</si>
  <si>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</si>
  <si>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</si>
  <si>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</si>
  <si>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</si>
  <si>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</si>
  <si>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</si>
  <si>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</si>
  <si>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</si>
  <si>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</si>
  <si>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</si>
  <si>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</si>
  <si>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</si>
  <si>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</si>
  <si>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</si>
  <si>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</si>
  <si>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</si>
  <si>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</si>
  <si>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</si>
  <si>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</si>
  <si>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</si>
  <si>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</si>
  <si>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</si>
  <si>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</si>
  <si>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</si>
  <si>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</si>
  <si>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</si>
  <si>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</si>
  <si>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</si>
  <si>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</si>
  <si>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</si>
  <si>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</si>
  <si>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</si>
  <si>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</si>
  <si>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</si>
  <si>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</si>
  <si>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</si>
  <si>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</si>
  <si>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</si>
  <si>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</si>
  <si>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</si>
  <si>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</si>
  <si>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</si>
  <si>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</si>
  <si>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</si>
  <si>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</si>
  <si>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</si>
  <si>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</si>
  <si>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</si>
  <si>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</si>
  <si>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</si>
  <si>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</si>
  <si>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</si>
  <si>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</si>
  <si>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</si>
  <si>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</si>
  <si>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</si>
  <si>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</si>
  <si>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</si>
  <si>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</si>
  <si>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</si>
  <si>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</si>
  <si>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</si>
  <si>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</si>
  <si>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</si>
  <si>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</si>
  <si>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</si>
  <si>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</si>
  <si>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</si>
  <si>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</si>
  <si>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</si>
  <si>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</si>
  <si>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</si>
  <si>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</si>
  <si>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</si>
  <si>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</si>
  <si>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</si>
  <si>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</si>
  <si>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</si>
  <si>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</si>
  <si>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</si>
  <si>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</si>
  <si>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</si>
  <si>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</si>
  <si>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</si>
  <si>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</si>
  <si>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</si>
  <si>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</si>
  <si>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</si>
  <si>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</si>
  <si>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</si>
  <si>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</si>
  <si>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</si>
  <si>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</si>
  <si>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</si>
  <si>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</si>
  <si>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</si>
  <si>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</si>
  <si>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</si>
  <si>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</si>
  <si>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</si>
  <si>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</si>
  <si>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</si>
  <si>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</si>
  <si>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</si>
  <si>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</si>
  <si>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</si>
  <si>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</si>
  <si>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</si>
  <si>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</si>
  <si>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</si>
  <si>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</si>
  <si>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</si>
  <si>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</si>
  <si>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</si>
  <si>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</si>
  <si>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</si>
  <si>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</si>
  <si>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</si>
  <si>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</si>
  <si>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</si>
  <si>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</si>
  <si>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</si>
  <si>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</si>
  <si>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</si>
  <si>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</si>
  <si>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</si>
  <si>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</si>
  <si>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</si>
  <si>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</si>
  <si>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</si>
  <si>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</si>
  <si>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</si>
  <si>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</si>
  <si>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</si>
  <si>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</si>
  <si>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</si>
  <si>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</si>
  <si>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</si>
  <si>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</si>
  <si>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</si>
  <si>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</si>
  <si>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</si>
  <si>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</si>
  <si>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</si>
  <si>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</si>
  <si>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</si>
  <si>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</si>
  <si>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</si>
  <si>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</si>
  <si>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</si>
  <si>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</si>
  <si>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</si>
  <si>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</si>
  <si>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</si>
  <si>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</si>
  <si>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</si>
  <si>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</si>
  <si>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</si>
  <si>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</si>
  <si>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</si>
  <si>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</si>
  <si>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</si>
  <si>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</si>
  <si>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</si>
  <si>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</si>
  <si>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</si>
  <si>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</si>
  <si>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</si>
  <si>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</si>
  <si>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</si>
  <si>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</si>
  <si>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</si>
  <si>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</si>
  <si>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</si>
  <si>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</si>
  <si>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</si>
  <si>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</si>
  <si>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</si>
  <si>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</si>
  <si>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</si>
  <si>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</si>
  <si>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</si>
  <si>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</si>
  <si>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</si>
  <si>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</si>
  <si>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</si>
  <si>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</si>
  <si>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</si>
  <si>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</si>
  <si>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</si>
  <si>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</si>
  <si>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</si>
  <si>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</si>
  <si>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</si>
  <si>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</si>
  <si>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</si>
  <si>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</si>
  <si>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</si>
  <si>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</si>
  <si>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</si>
  <si>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</si>
  <si>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</si>
  <si>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</si>
  <si>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</si>
  <si>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</si>
  <si>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</si>
  <si>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</si>
  <si>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</si>
  <si>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</si>
  <si>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</si>
  <si>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</si>
  <si>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</si>
  <si>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</si>
  <si>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</si>
  <si>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</si>
  <si>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</si>
  <si>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</si>
  <si>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</si>
  <si>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</si>
  <si>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</si>
  <si>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</si>
  <si>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</si>
  <si>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</si>
  <si>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</si>
  <si>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</si>
  <si>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</si>
  <si>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</si>
  <si>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</si>
  <si>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</si>
  <si>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</si>
  <si>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</si>
  <si>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</si>
  <si>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</si>
  <si>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</si>
  <si>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</si>
  <si>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</si>
  <si>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</si>
  <si>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</si>
  <si>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</si>
  <si>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</si>
  <si>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</si>
  <si>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</si>
  <si>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</si>
  <si>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</si>
  <si>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</si>
  <si>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</si>
  <si>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</si>
  <si>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</si>
  <si>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</si>
  <si>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</si>
  <si>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</si>
  <si>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</si>
  <si>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</si>
  <si>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</si>
  <si>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</si>
  <si>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</si>
  <si>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</si>
  <si>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</si>
  <si>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</si>
  <si>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</si>
  <si>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</si>
  <si>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</si>
  <si>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</si>
  <si>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</si>
  <si>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</si>
  <si>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</si>
  <si>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</si>
  <si>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</si>
  <si>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</si>
  <si>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</si>
  <si>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</si>
  <si>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</si>
  <si>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</si>
  <si>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</si>
  <si>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</si>
  <si>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</si>
  <si>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</si>
  <si>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</si>
  <si>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</si>
  <si>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</si>
  <si>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</si>
  <si>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</si>
  <si>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</si>
  <si>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</si>
  <si>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</si>
  <si>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</si>
  <si>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</si>
  <si>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</si>
  <si>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</si>
  <si>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</si>
  <si>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</si>
  <si>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</si>
  <si>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</si>
  <si>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</si>
  <si>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</si>
  <si>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</si>
  <si>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</si>
  <si>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</si>
  <si>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</si>
  <si>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</si>
  <si>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</si>
  <si>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</si>
  <si>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</si>
  <si>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</si>
  <si>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</si>
  <si>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</si>
  <si>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</si>
  <si>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</si>
  <si>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</si>
  <si>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</si>
  <si>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</si>
  <si>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</si>
  <si>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</si>
  <si>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</si>
  <si>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</si>
  <si>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</si>
  <si>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</si>
  <si>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</si>
  <si>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</si>
  <si>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</si>
  <si>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</si>
  <si>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</si>
  <si>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</si>
  <si>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</si>
  <si>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</si>
  <si>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</si>
  <si>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</si>
  <si>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</si>
  <si>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</si>
  <si>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</si>
  <si>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</si>
  <si>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</si>
  <si>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</si>
  <si>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</si>
  <si>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</si>
  <si>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</si>
  <si>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</si>
  <si>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</si>
  <si>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</si>
  <si>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</si>
  <si>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</si>
  <si>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</si>
  <si>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</si>
  <si>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</si>
  <si>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</si>
  <si>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</si>
  <si>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</si>
  <si>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</si>
  <si>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</si>
  <si>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</si>
  <si>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</si>
  <si>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</si>
  <si>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</si>
  <si>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</si>
  <si>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</si>
  <si>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</si>
  <si>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</si>
  <si>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</si>
  <si>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</si>
  <si>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</si>
  <si>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</si>
  <si>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</si>
  <si>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</si>
  <si>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</si>
  <si>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</si>
  <si>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</si>
  <si>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</si>
  <si>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</si>
  <si>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</si>
  <si>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</si>
  <si>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</si>
  <si>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</si>
  <si>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</si>
  <si>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</si>
  <si>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</si>
  <si>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</si>
  <si>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</si>
  <si>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</si>
  <si>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</si>
  <si>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</si>
  <si>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</si>
  <si>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</si>
  <si>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</si>
  <si>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</si>
  <si>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</si>
  <si>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</si>
  <si>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</si>
  <si>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</si>
  <si>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</si>
  <si>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</si>
  <si>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</si>
  <si>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</si>
  <si>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</si>
  <si>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</si>
  <si>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</si>
  <si>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</si>
  <si>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</si>
  <si>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</si>
  <si>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</si>
  <si>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</si>
  <si>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</si>
  <si>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</si>
  <si>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</si>
  <si>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</si>
  <si>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</si>
  <si>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</si>
  <si>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</si>
  <si>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</si>
  <si>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</si>
  <si>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</si>
  <si>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</si>
  <si>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</si>
  <si>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</si>
  <si>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</si>
  <si>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</si>
  <si>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</si>
  <si>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</si>
  <si>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</si>
  <si>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</si>
  <si>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</si>
  <si>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</si>
  <si>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</si>
  <si>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</si>
  <si>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</si>
  <si>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</si>
  <si>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</si>
  <si>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</si>
  <si>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</si>
  <si>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</si>
  <si>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</si>
  <si>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</si>
  <si>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</si>
  <si>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</si>
  <si>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</si>
  <si>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</si>
  <si>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</si>
  <si>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</si>
  <si>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</si>
  <si>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</si>
  <si>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</si>
  <si>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</si>
  <si>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</si>
  <si>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</si>
  <si>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</si>
  <si>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</si>
  <si>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</si>
  <si>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</si>
  <si>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</si>
  <si>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</si>
  <si>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</si>
  <si>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</si>
  <si>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</si>
  <si>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</si>
  <si>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</si>
  <si>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</si>
  <si>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</si>
  <si>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</si>
  <si>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</si>
  <si>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</si>
  <si>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</si>
  <si>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</si>
  <si>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</si>
  <si>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</si>
  <si>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</si>
  <si>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</si>
  <si>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</si>
  <si>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</si>
  <si>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</si>
  <si>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</si>
  <si>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</si>
  <si>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</si>
  <si>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</si>
  <si>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</si>
  <si>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</si>
  <si>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</si>
  <si>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</si>
  <si>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</si>
  <si>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</si>
  <si>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</si>
  <si>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</si>
  <si>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</si>
  <si>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</si>
  <si>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</si>
  <si>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</si>
  <si>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</si>
  <si>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</si>
  <si>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</si>
  <si>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</si>
  <si>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</si>
  <si>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</si>
  <si>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</si>
  <si>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</si>
  <si>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</si>
  <si>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</si>
  <si>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</si>
  <si>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</si>
  <si>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</si>
  <si>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</si>
  <si>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</si>
  <si>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</si>
  <si>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</si>
  <si>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</si>
  <si>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</si>
  <si>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</si>
  <si>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</si>
  <si>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</si>
  <si>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</si>
  <si>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</si>
  <si>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</si>
  <si>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</si>
  <si>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</si>
  <si>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</si>
  <si>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</si>
  <si>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</si>
  <si>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</si>
  <si>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</si>
  <si>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</si>
  <si>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</si>
  <si>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</si>
  <si>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</si>
  <si>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</si>
  <si>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</si>
  <si>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</si>
  <si>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</si>
  <si>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</si>
  <si>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</si>
  <si>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</si>
  <si>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</si>
  <si>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</si>
  <si>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</si>
  <si>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</si>
  <si>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</si>
  <si>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</si>
  <si>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</si>
  <si>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</si>
  <si>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</si>
  <si>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</si>
  <si>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</si>
  <si>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</si>
  <si>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</si>
  <si>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</si>
  <si>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</si>
  <si>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</si>
  <si>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</si>
  <si>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</si>
  <si>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</si>
  <si>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</si>
  <si>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</si>
  <si>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</si>
  <si>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</si>
  <si>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</si>
  <si>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</si>
  <si>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</si>
  <si>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</si>
  <si>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</si>
  <si>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</si>
  <si>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</si>
  <si>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</si>
  <si>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</si>
  <si>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</si>
  <si>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</si>
  <si>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</si>
  <si>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</si>
  <si>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</si>
  <si>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</si>
  <si>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</si>
  <si>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</si>
  <si>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</si>
  <si>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</si>
  <si>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</si>
  <si>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</si>
  <si>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</si>
  <si>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</si>
  <si>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</si>
  <si>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</si>
  <si>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</si>
  <si>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</si>
  <si>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</si>
  <si>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</si>
  <si>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</si>
  <si>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</si>
  <si>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</si>
  <si>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</si>
  <si>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</si>
  <si>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</si>
  <si>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</si>
  <si>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</si>
  <si>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</si>
  <si>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</si>
  <si>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</si>
  <si>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</si>
  <si>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</si>
  <si>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</si>
  <si>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</si>
  <si>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</si>
  <si>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</si>
  <si>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</si>
  <si>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</si>
  <si>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</si>
  <si>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</si>
  <si>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</si>
  <si>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</si>
  <si>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</si>
  <si>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</si>
  <si>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</si>
  <si>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</si>
  <si>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</si>
  <si>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</si>
  <si>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</si>
  <si>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</si>
  <si>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</si>
  <si>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</si>
  <si>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</si>
  <si>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</si>
  <si>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</si>
  <si>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</si>
  <si>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</si>
  <si>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</si>
  <si>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</si>
  <si>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</si>
  <si>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</si>
  <si>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</si>
  <si>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</si>
  <si>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</si>
  <si>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</si>
  <si>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</si>
  <si>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</si>
  <si>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</si>
  <si>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</si>
  <si>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</si>
  <si>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</si>
  <si>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</si>
  <si>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</si>
  <si>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</si>
  <si>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</si>
  <si>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</si>
  <si>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</si>
  <si>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</si>
  <si>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</si>
  <si>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</si>
  <si>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</si>
  <si>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</si>
  <si>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</si>
  <si>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</si>
  <si>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</si>
  <si>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</si>
  <si>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</si>
  <si>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</si>
  <si>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</si>
  <si>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</si>
  <si>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</si>
  <si>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</si>
  <si>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</si>
  <si>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</si>
  <si>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</si>
  <si>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</si>
  <si>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</si>
  <si>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</si>
  <si>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</si>
  <si>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</si>
  <si>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</si>
  <si>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</si>
  <si>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</si>
  <si>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</si>
  <si>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</si>
  <si>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</si>
  <si>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</si>
  <si>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</si>
  <si>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</si>
  <si>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</si>
  <si>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</si>
  <si>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</si>
  <si>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</si>
  <si>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</si>
  <si>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</si>
  <si>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</si>
  <si>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</si>
  <si>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</si>
  <si>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</si>
  <si>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</si>
  <si>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</si>
  <si>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</si>
  <si>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</si>
  <si>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</si>
  <si>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</si>
  <si>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</si>
  <si>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</si>
  <si>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</si>
  <si>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</si>
  <si>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</si>
  <si>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</si>
  <si>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</si>
  <si>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</si>
  <si>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</si>
  <si>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</si>
  <si>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</si>
  <si>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</si>
  <si>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</si>
  <si>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</si>
  <si>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</si>
  <si>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</si>
  <si>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</si>
  <si>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</si>
  <si>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</si>
  <si>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</si>
  <si>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</si>
  <si>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</si>
  <si>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</si>
  <si>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</si>
  <si>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</si>
  <si>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</si>
  <si>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</si>
  <si>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</si>
  <si>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</si>
  <si>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</si>
  <si>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</si>
  <si>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</si>
  <si>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</si>
  <si>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</si>
  <si>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</si>
  <si>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</si>
  <si>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</si>
  <si>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</si>
  <si>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</si>
  <si>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</si>
  <si>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</si>
  <si>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</si>
  <si>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</si>
  <si>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</si>
  <si>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</si>
  <si>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</si>
  <si>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</si>
  <si>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</si>
  <si>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</si>
  <si>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</si>
  <si>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</si>
  <si>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</si>
  <si>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</si>
  <si>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</si>
  <si>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</si>
  <si>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</si>
  <si>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</si>
  <si>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</si>
  <si>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</si>
  <si>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</si>
  <si>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</si>
  <si>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</si>
  <si>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</si>
  <si>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</si>
  <si>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</si>
  <si>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</si>
  <si>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</si>
  <si>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</si>
  <si>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</si>
  <si>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</si>
  <si>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</si>
  <si>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</si>
  <si>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</si>
  <si>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</si>
  <si>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</si>
  <si>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</si>
  <si>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</si>
  <si>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</si>
  <si>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</si>
  <si>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</si>
  <si>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</si>
  <si>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</si>
  <si>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</si>
  <si>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</si>
  <si>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</si>
  <si>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</si>
  <si>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</si>
  <si>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</si>
  <si>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</si>
  <si>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</si>
  <si>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</si>
  <si>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</si>
  <si>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</si>
  <si>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</si>
  <si>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</si>
  <si>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</si>
  <si>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</si>
  <si>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</si>
  <si>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</si>
  <si>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</si>
  <si>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</si>
  <si>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</si>
  <si>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</si>
  <si>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</si>
  <si>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</si>
  <si>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</si>
  <si>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</si>
  <si>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</si>
  <si>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</si>
  <si>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</si>
  <si>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</si>
  <si>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</si>
  <si>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</si>
  <si>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</si>
  <si>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</si>
  <si>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</si>
  <si>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</si>
  <si>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</si>
  <si>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</si>
  <si>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</si>
  <si>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</si>
  <si>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</si>
  <si>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</si>
  <si>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</si>
  <si>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</si>
  <si>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</si>
  <si>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</si>
  <si>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</si>
  <si>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</si>
  <si>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</si>
  <si>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</si>
  <si>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</si>
  <si>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</si>
  <si>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</si>
  <si>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</si>
  <si>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</si>
  <si>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</si>
  <si>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</si>
  <si>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</si>
  <si>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</si>
  <si>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</si>
  <si>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</si>
  <si>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</si>
  <si>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</si>
  <si>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</si>
  <si>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</si>
  <si>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</si>
  <si>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</si>
  <si>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</si>
  <si>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</si>
  <si>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</si>
  <si>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</si>
  <si>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</si>
  <si>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</si>
  <si>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</si>
  <si>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</si>
  <si>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</si>
  <si>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</si>
  <si>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</si>
  <si>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</si>
  <si>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</si>
  <si>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</si>
  <si>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</si>
  <si>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</si>
  <si>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</si>
  <si>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</si>
  <si>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</si>
  <si>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</si>
  <si>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</si>
  <si>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</si>
  <si>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</si>
  <si>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</si>
  <si>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</si>
  <si>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</si>
  <si>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</si>
  <si>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</si>
  <si>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</si>
  <si>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</si>
  <si>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</si>
  <si>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</si>
  <si>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</si>
  <si>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</si>
  <si>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</si>
  <si>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</si>
  <si>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</si>
  <si>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</si>
  <si>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</si>
  <si>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</si>
  <si>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</si>
  <si>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</si>
  <si>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</si>
  <si>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</si>
  <si>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</si>
  <si>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</si>
  <si>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</si>
  <si>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</si>
  <si>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</si>
  <si>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</si>
  <si>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</si>
  <si>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</si>
  <si>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</si>
  <si>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</si>
  <si>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</si>
  <si>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</si>
  <si>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</si>
  <si>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</si>
  <si>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</si>
  <si>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</si>
  <si>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</si>
  <si>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</si>
  <si>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</si>
  <si>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</si>
  <si>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</si>
  <si>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</si>
  <si>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</si>
  <si>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</si>
  <si>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</si>
  <si>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</si>
  <si>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</si>
  <si>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</si>
  <si>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</si>
  <si>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</si>
  <si>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</si>
  <si>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</si>
  <si>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</si>
  <si>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</si>
  <si>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</si>
  <si>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</si>
  <si>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</si>
  <si>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</si>
  <si>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</si>
  <si>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</si>
  <si>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</si>
  <si>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</si>
  <si>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</si>
  <si>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</si>
  <si>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</si>
  <si>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</si>
  <si>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</si>
  <si>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</si>
  <si>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</si>
  <si>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</si>
  <si>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</si>
  <si>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</si>
  <si>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</si>
  <si>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</si>
  <si>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</si>
  <si>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</si>
  <si>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</si>
  <si>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</si>
  <si>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</si>
  <si>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</si>
  <si>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</si>
  <si>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</si>
  <si>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</si>
  <si>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</si>
  <si>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</si>
  <si>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</si>
  <si>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</si>
  <si>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</si>
  <si>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</si>
  <si>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</si>
  <si>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</si>
  <si>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</si>
  <si>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</si>
  <si>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</si>
  <si>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</si>
  <si>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</si>
  <si>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</si>
  <si>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</si>
  <si>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</si>
  <si>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</si>
  <si>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</si>
  <si>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</si>
  <si>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</si>
  <si>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</si>
  <si>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</si>
  <si>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</si>
  <si>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</si>
  <si>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</si>
  <si>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</si>
  <si>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</si>
  <si>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</si>
  <si>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</si>
  <si>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</si>
  <si>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</si>
  <si>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</si>
  <si>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</si>
  <si>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</si>
  <si>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</si>
  <si>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</si>
  <si>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</si>
  <si>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</si>
  <si>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</si>
  <si>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</si>
  <si>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</si>
  <si>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</si>
  <si>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</si>
  <si>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</si>
  <si>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</si>
  <si>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</si>
  <si>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</si>
  <si>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</si>
  <si>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</si>
  <si>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</si>
  <si>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</si>
  <si>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</si>
  <si>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</si>
  <si>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</si>
  <si>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</si>
  <si>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</si>
  <si>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</si>
  <si>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</si>
  <si>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</si>
  <si>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</si>
  <si>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</si>
  <si>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</si>
  <si>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</si>
  <si>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</si>
  <si>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</si>
  <si>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</si>
  <si>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</si>
  <si>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</si>
  <si>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</si>
  <si>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</si>
  <si>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</si>
  <si>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</si>
  <si>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</si>
  <si>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</si>
  <si>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</si>
  <si>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</si>
  <si>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</si>
  <si>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</si>
  <si>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</si>
  <si>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</si>
  <si>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</si>
  <si>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</si>
  <si>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</si>
  <si>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</si>
  <si>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</si>
  <si>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</si>
  <si>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</si>
  <si>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</si>
  <si>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</si>
  <si>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</si>
  <si>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</si>
  <si>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</si>
  <si>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</si>
  <si>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</si>
  <si>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</si>
  <si>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</si>
  <si>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</si>
  <si>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</si>
  <si>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</si>
  <si>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</si>
  <si>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</si>
  <si>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</si>
  <si>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</si>
  <si>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</si>
  <si>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</si>
  <si>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</si>
  <si>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</si>
  <si>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</si>
  <si>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</si>
  <si>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</si>
  <si>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</si>
  <si>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</si>
  <si>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</si>
  <si>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</si>
  <si>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</si>
  <si>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</si>
  <si>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</si>
  <si>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</si>
  <si>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</si>
  <si>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</si>
  <si>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</si>
  <si>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</si>
  <si>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</si>
  <si>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</si>
  <si>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</si>
  <si>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</si>
  <si>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</si>
  <si>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</si>
  <si>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</si>
  <si>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</si>
  <si>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</si>
  <si>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</si>
  <si>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</si>
  <si>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</si>
  <si>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</si>
  <si>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</si>
  <si>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</si>
  <si>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</si>
  <si>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</si>
  <si>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</si>
  <si>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</si>
  <si>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</si>
  <si>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</si>
  <si>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</si>
  <si>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</si>
  <si>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</si>
  <si>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</si>
  <si>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</si>
  <si>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</si>
  <si>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</si>
  <si>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</si>
  <si>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</si>
  <si>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</si>
  <si>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</si>
  <si>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</si>
  <si>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</si>
  <si>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</si>
  <si>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</si>
  <si>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</si>
  <si>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</si>
  <si>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</si>
  <si>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</si>
  <si>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</si>
  <si>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</si>
  <si>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</si>
  <si>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</si>
  <si>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</si>
  <si>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</si>
  <si>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</si>
  <si>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</si>
  <si>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</si>
  <si>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</si>
  <si>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</si>
  <si>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</si>
  <si>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</si>
  <si>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</si>
  <si>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</si>
  <si>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</si>
  <si>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</si>
  <si>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</si>
  <si>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</si>
  <si>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</si>
  <si>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</si>
  <si>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</si>
  <si>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</si>
  <si>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</si>
  <si>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</si>
  <si>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</si>
  <si>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</si>
  <si>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</si>
  <si>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</si>
  <si>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</si>
  <si>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</si>
  <si>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</si>
  <si>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</si>
  <si>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</si>
  <si>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</si>
  <si>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</si>
  <si>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</si>
  <si>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</si>
  <si>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</si>
  <si>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</si>
  <si>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</si>
  <si>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</si>
  <si>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</si>
  <si>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</si>
  <si>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</si>
  <si>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</si>
  <si>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</si>
  <si>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</si>
  <si>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</si>
  <si>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</si>
  <si>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</si>
  <si>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</si>
  <si>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</si>
  <si>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</si>
  <si>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</si>
  <si>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</si>
  <si>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</si>
  <si>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</si>
  <si>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</si>
  <si>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</si>
  <si>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</si>
  <si>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</si>
  <si>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</si>
  <si>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</si>
  <si>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</si>
  <si>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</si>
  <si>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</si>
  <si>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</si>
  <si>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</si>
  <si>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</si>
  <si>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</si>
  <si>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</si>
  <si>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</si>
  <si>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</si>
  <si>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</si>
  <si>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</si>
  <si>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</si>
  <si>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</si>
  <si>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</si>
  <si>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</si>
  <si>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</si>
  <si>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</si>
  <si>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</si>
  <si>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</si>
  <si>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</si>
  <si>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</si>
  <si>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</si>
  <si>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</si>
  <si>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</si>
  <si>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</si>
  <si>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</si>
  <si>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</si>
  <si>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</si>
  <si>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</si>
  <si>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</si>
  <si>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</si>
  <si>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</si>
  <si>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</si>
  <si>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</si>
  <si>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</si>
  <si>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</si>
  <si>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</si>
  <si>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</si>
  <si>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</si>
  <si>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</si>
  <si>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</si>
  <si>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</si>
  <si>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</si>
  <si>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</si>
  <si>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</si>
  <si>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</si>
  <si>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</si>
  <si>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</si>
  <si>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</si>
  <si>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</si>
  <si>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</si>
  <si>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</si>
  <si>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</si>
  <si>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</si>
  <si>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</si>
  <si>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</si>
  <si>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</si>
  <si>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</si>
  <si>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</si>
  <si>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</si>
  <si>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</si>
  <si>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</si>
  <si>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</si>
  <si>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</si>
  <si>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</si>
  <si>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</si>
  <si>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</si>
  <si>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</si>
  <si>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</si>
  <si>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</si>
  <si>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</si>
  <si>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</si>
  <si>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</si>
  <si>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</si>
  <si>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</si>
  <si>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</si>
  <si>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</si>
  <si>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</si>
  <si>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</si>
  <si>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</si>
  <si>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</si>
  <si>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</si>
  <si>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</si>
  <si>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</si>
  <si>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</si>
  <si>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</si>
  <si>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</si>
  <si>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</si>
  <si>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</si>
  <si>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</si>
  <si>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</si>
  <si>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</si>
  <si>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</si>
  <si>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</si>
  <si>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</si>
  <si>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</si>
  <si>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</si>
  <si>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</si>
  <si>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</si>
  <si>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</si>
  <si>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</si>
  <si>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</si>
  <si>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</si>
  <si>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</si>
  <si>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</si>
  <si>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</si>
  <si>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</si>
  <si>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</si>
  <si>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</si>
  <si>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</si>
  <si>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</si>
  <si>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</si>
  <si>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</si>
  <si>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</si>
  <si>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</si>
  <si>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</si>
  <si>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</si>
  <si>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</si>
  <si>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</si>
  <si>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</si>
  <si>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</si>
  <si>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</si>
  <si>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</si>
  <si>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</si>
  <si>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</si>
  <si>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</si>
  <si>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</si>
  <si>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</si>
  <si>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</si>
  <si>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</si>
  <si>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</si>
  <si>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</si>
  <si>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</si>
  <si>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</si>
  <si>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</si>
  <si>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</si>
  <si>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</si>
  <si>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</si>
  <si>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</si>
  <si>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</si>
  <si>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</si>
  <si>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</si>
  <si>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</si>
  <si>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</si>
  <si>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</si>
  <si>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</si>
  <si>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</si>
  <si>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</si>
  <si>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</si>
  <si>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</si>
  <si>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</si>
  <si>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</si>
  <si>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</si>
  <si>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</si>
  <si>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</si>
  <si>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</si>
  <si>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</si>
  <si>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</si>
  <si>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</si>
  <si>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</si>
  <si>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</si>
  <si>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</si>
  <si>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</si>
  <si>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</si>
  <si>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</si>
  <si>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</si>
  <si>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</si>
  <si>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</si>
  <si>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</si>
  <si>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</si>
  <si>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</si>
  <si>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</si>
  <si>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</si>
  <si>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</si>
  <si>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</si>
  <si>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</si>
  <si>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</si>
  <si>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</si>
  <si>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</si>
  <si>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</si>
  <si>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</si>
  <si>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</si>
  <si>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</si>
  <si>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</si>
  <si>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</si>
  <si>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</si>
  <si>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</si>
  <si>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</si>
  <si>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</si>
  <si>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</si>
  <si>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</si>
  <si>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</si>
  <si>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</si>
  <si>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</si>
  <si>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</si>
  <si>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</si>
  <si>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</si>
  <si>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</si>
  <si>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</si>
  <si>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</si>
  <si>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</si>
  <si>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</si>
  <si>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</si>
  <si>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</si>
  <si>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</si>
  <si>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</si>
  <si>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</si>
  <si>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</si>
  <si>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</si>
  <si>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</si>
  <si>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</si>
  <si>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</si>
  <si>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</si>
  <si>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</si>
  <si>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</si>
  <si>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</si>
  <si>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</si>
  <si>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</si>
  <si>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</si>
  <si>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</si>
  <si>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</si>
  <si>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</si>
  <si>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</si>
  <si>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</si>
  <si>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</si>
  <si>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</si>
  <si>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</si>
  <si>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</si>
  <si>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</si>
  <si>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</si>
  <si>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</si>
  <si>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</si>
  <si>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</si>
  <si>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</si>
  <si>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</si>
  <si>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</si>
  <si>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</si>
  <si>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</si>
  <si>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</si>
  <si>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</si>
  <si>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</si>
  <si>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</si>
  <si>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</si>
  <si>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</si>
  <si>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</si>
  <si>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</si>
  <si>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</si>
  <si>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</si>
  <si>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</si>
  <si>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</si>
  <si>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</si>
  <si>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</si>
  <si>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</si>
  <si>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</si>
  <si>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</si>
  <si>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</si>
  <si>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</si>
  <si>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</si>
  <si>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</si>
  <si>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</si>
  <si>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</si>
  <si>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</si>
  <si>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</si>
  <si>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</si>
  <si>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</si>
  <si>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</si>
  <si>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</si>
  <si>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</si>
  <si>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</si>
  <si>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</si>
  <si>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</si>
  <si>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</si>
  <si>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</si>
  <si>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</si>
  <si>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</si>
  <si>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</si>
  <si>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</si>
  <si>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</si>
  <si>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</si>
  <si>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</si>
  <si>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</si>
  <si>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</si>
  <si>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</si>
  <si>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</si>
  <si>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</si>
  <si>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</si>
  <si>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</si>
  <si>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</si>
  <si>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</si>
  <si>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</si>
  <si>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</si>
  <si>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</si>
  <si>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</si>
  <si>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</si>
  <si>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</si>
  <si>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</si>
  <si>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</si>
  <si>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</si>
  <si>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</si>
  <si>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</si>
  <si>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</si>
  <si>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</si>
  <si>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</si>
  <si>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</si>
  <si>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</si>
  <si>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</si>
  <si>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</si>
  <si>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</si>
  <si>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</si>
  <si>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</si>
  <si>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</si>
  <si>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</si>
  <si>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</si>
  <si>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</si>
  <si>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</si>
  <si>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</si>
  <si>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</si>
  <si>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</si>
  <si>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</si>
  <si>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</si>
  <si>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</si>
  <si>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</si>
  <si>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</si>
  <si>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</si>
  <si>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</si>
  <si>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</si>
  <si>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</si>
  <si>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</si>
  <si>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</si>
  <si>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</si>
  <si>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</si>
  <si>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</si>
  <si>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</si>
  <si>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</si>
  <si>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</si>
  <si>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</si>
  <si>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</si>
  <si>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</si>
  <si>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</si>
  <si>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</si>
  <si>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</si>
  <si>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</si>
  <si>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</si>
  <si>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</si>
  <si>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</si>
  <si>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</si>
  <si>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</si>
  <si>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</si>
  <si>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</si>
  <si>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</si>
  <si>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</si>
  <si>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</si>
  <si>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</si>
  <si>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</si>
  <si>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</si>
  <si>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</si>
  <si>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</si>
  <si>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</si>
  <si>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</si>
  <si>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</si>
  <si>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</si>
  <si>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</si>
  <si>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</si>
  <si>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</si>
  <si>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</si>
  <si>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</si>
  <si>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</si>
  <si>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</si>
  <si>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</si>
  <si>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</si>
  <si>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</si>
  <si>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</si>
  <si>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</si>
  <si>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</si>
  <si>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</si>
  <si>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</si>
  <si>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</si>
  <si>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</si>
  <si>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</si>
  <si>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</si>
  <si>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</si>
  <si>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</si>
  <si>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</si>
  <si>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</si>
  <si>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</si>
  <si>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</si>
  <si>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</si>
  <si>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</si>
  <si>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</si>
  <si>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</si>
  <si>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</si>
  <si>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</si>
  <si>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</si>
  <si>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</si>
  <si>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</si>
  <si>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</si>
  <si>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</si>
  <si>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</si>
  <si>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</si>
  <si>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</si>
  <si>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</si>
  <si>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</si>
  <si>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</si>
  <si>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</si>
  <si>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</si>
  <si>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</si>
  <si>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</si>
  <si>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</si>
  <si>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</si>
  <si>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</si>
  <si>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</si>
  <si>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</si>
  <si>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</si>
  <si>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</si>
  <si>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</si>
  <si>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</si>
  <si>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</si>
  <si>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</si>
  <si>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</si>
  <si>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</si>
  <si>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</si>
  <si>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</si>
  <si>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</si>
  <si>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</si>
  <si>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</si>
  <si>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</si>
  <si>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</si>
  <si>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</si>
  <si>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</si>
  <si>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</si>
  <si>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</si>
  <si>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</si>
  <si>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</si>
  <si>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</si>
  <si>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</si>
  <si>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</si>
  <si>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</si>
  <si>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</si>
  <si>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</si>
  <si>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</si>
  <si>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</si>
  <si>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</si>
  <si>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</si>
  <si>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</si>
  <si>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</si>
  <si>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</si>
  <si>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</si>
  <si>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</si>
  <si>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</si>
  <si>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</si>
  <si>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</si>
  <si>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</si>
  <si>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</si>
  <si>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</si>
  <si>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</si>
  <si>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</si>
  <si>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</si>
  <si>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</si>
  <si>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</si>
  <si>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</si>
  <si>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</si>
  <si>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</si>
  <si>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</si>
  <si>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</si>
  <si>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</si>
  <si>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</si>
  <si>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</si>
  <si>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</si>
  <si>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</si>
  <si>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</si>
  <si>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</si>
  <si>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</si>
  <si>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</si>
  <si>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</si>
  <si>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</si>
  <si>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</si>
  <si>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</si>
  <si>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</si>
  <si>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</si>
  <si>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</si>
  <si>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</si>
  <si>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</si>
  <si>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</si>
  <si>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</si>
  <si>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</si>
  <si>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</si>
  <si>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</si>
  <si>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</si>
  <si>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</si>
  <si>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</si>
  <si>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</si>
  <si>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</si>
  <si>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</si>
  <si>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</si>
  <si>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</si>
  <si>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</si>
  <si>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</si>
  <si>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</si>
  <si>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</si>
  <si>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</si>
  <si>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</si>
  <si>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</si>
  <si>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</si>
  <si>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</si>
  <si>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</si>
  <si>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</si>
  <si>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</si>
  <si>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</si>
  <si>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</si>
  <si>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</si>
  <si>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</si>
  <si>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</si>
  <si>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</si>
  <si>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</si>
  <si>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</si>
  <si>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</si>
  <si>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</si>
  <si>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</si>
  <si>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</si>
  <si>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</si>
  <si>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</si>
  <si>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</si>
  <si>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</si>
  <si>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</si>
  <si>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</si>
  <si>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</si>
  <si>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</si>
  <si>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</si>
  <si>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</si>
  <si>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</si>
  <si>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</si>
  <si>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</si>
  <si>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</si>
  <si>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</si>
  <si>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</si>
  <si>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</si>
  <si>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</si>
  <si>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</si>
  <si>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</si>
  <si>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</si>
  <si>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</si>
  <si>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</si>
  <si>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</si>
  <si>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</si>
  <si>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</si>
  <si>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</si>
  <si>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</si>
  <si>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</si>
  <si>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</si>
  <si>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</si>
  <si>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</si>
  <si>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</si>
  <si>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</si>
  <si>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</si>
  <si>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</si>
  <si>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</si>
  <si>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</si>
  <si>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</si>
  <si>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</si>
  <si>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</si>
  <si>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</si>
  <si>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</si>
  <si>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</si>
  <si>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</si>
  <si>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</si>
  <si>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</si>
  <si>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</si>
  <si>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</si>
  <si>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</si>
  <si>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</si>
  <si>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</si>
  <si>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</si>
  <si>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</si>
  <si>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</si>
  <si>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</si>
  <si>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</si>
  <si>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</si>
  <si>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</si>
  <si>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</si>
  <si>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</si>
  <si>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</si>
  <si>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</si>
  <si>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</si>
  <si>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</si>
  <si>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</si>
  <si>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</si>
  <si>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</si>
  <si>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</si>
  <si>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</si>
  <si>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</si>
  <si>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</si>
  <si>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</si>
  <si>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</si>
  <si>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</si>
  <si>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</si>
  <si>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</si>
  <si>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</si>
  <si>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</si>
  <si>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</si>
  <si>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</si>
  <si>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</si>
  <si>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</si>
  <si>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</si>
  <si>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</si>
  <si>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</si>
  <si>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</si>
  <si>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</si>
  <si>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</si>
  <si>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</si>
  <si>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</si>
  <si>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</si>
  <si>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</si>
  <si>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</si>
  <si>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</si>
  <si>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</si>
  <si>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</si>
  <si>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</si>
  <si>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</si>
  <si>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</si>
  <si>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</si>
  <si>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</si>
  <si>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</si>
  <si>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</si>
  <si>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</si>
  <si>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</si>
  <si>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</si>
  <si>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</si>
  <si>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</si>
  <si>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</si>
  <si>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</si>
  <si>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</si>
  <si>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</si>
  <si>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</si>
  <si>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</si>
  <si>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</si>
  <si>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</si>
  <si>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</si>
  <si>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</si>
  <si>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</si>
  <si>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</si>
  <si>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</si>
  <si>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</si>
  <si>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</si>
  <si>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</si>
  <si>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</si>
  <si>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</si>
  <si>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</si>
  <si>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</si>
  <si>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</si>
  <si>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</si>
  <si>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</si>
  <si>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</si>
  <si>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</si>
  <si>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</si>
  <si>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</si>
  <si>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</si>
  <si>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</si>
  <si>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</si>
  <si>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</si>
  <si>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</si>
  <si>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</si>
  <si>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</si>
  <si>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</si>
  <si>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</si>
  <si>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</si>
  <si>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</si>
  <si>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</si>
  <si>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</si>
  <si>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</si>
  <si>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</si>
  <si>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</si>
  <si>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</si>
  <si>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</si>
  <si>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</si>
  <si>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</si>
  <si>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</si>
  <si>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</si>
  <si>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</si>
  <si>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</si>
  <si>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</si>
  <si>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</si>
  <si>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</si>
  <si>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</si>
  <si>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</si>
  <si>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</si>
  <si>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</si>
  <si>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</si>
  <si>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</si>
  <si>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</si>
  <si>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</si>
  <si>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</si>
  <si>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</si>
  <si>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</si>
  <si>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</si>
  <si>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</si>
  <si>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</si>
  <si>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</si>
  <si>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</si>
  <si>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</si>
  <si>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</si>
  <si>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</si>
  <si>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</si>
  <si>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</si>
  <si>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</si>
  <si>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</si>
  <si>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</si>
  <si>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</si>
  <si>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</si>
  <si>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</si>
  <si>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</si>
  <si>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</si>
  <si>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</si>
  <si>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</si>
  <si>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</si>
  <si>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</si>
  <si>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</si>
  <si>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</si>
  <si>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</si>
  <si>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</si>
  <si>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</si>
  <si>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</si>
  <si>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</si>
  <si>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</si>
  <si>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</si>
  <si>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</si>
  <si>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</si>
  <si>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</si>
  <si>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</si>
  <si>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</si>
  <si>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</si>
  <si>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</si>
  <si>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</si>
  <si>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</si>
  <si>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</si>
  <si>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</si>
  <si>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</si>
  <si>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</si>
  <si>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</si>
  <si>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</si>
  <si>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</si>
  <si>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</si>
  <si>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</si>
  <si>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</si>
  <si>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</si>
  <si>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</si>
  <si>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</si>
  <si>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</si>
  <si>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</si>
  <si>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</si>
  <si>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</si>
  <si>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</si>
  <si>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</si>
  <si>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</si>
  <si>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</si>
  <si>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</si>
  <si>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</si>
  <si>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</si>
  <si>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</si>
  <si>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</si>
  <si>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</si>
  <si>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</si>
  <si>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</si>
  <si>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</si>
  <si>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</si>
  <si>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</si>
  <si>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</si>
  <si>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</si>
  <si>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</si>
  <si>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</si>
  <si>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</si>
  <si>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</si>
  <si>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</si>
  <si>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</si>
  <si>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</si>
  <si>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</si>
  <si>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</si>
  <si>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</si>
  <si>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</si>
  <si>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</si>
  <si>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</si>
  <si>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</si>
  <si>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</si>
  <si>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</si>
  <si>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</si>
  <si>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</si>
  <si>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</si>
  <si>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</si>
  <si>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</si>
  <si>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</si>
  <si>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</si>
  <si>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</si>
  <si>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</si>
  <si>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</si>
  <si>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</si>
  <si>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</si>
  <si>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</si>
  <si>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</si>
  <si>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</si>
  <si>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</si>
  <si>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</si>
  <si>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</si>
  <si>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</si>
  <si>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</si>
  <si>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</si>
  <si>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</si>
  <si>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</si>
  <si>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</si>
  <si>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</si>
  <si>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</si>
  <si>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</si>
  <si>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</si>
  <si>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</si>
  <si>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</si>
  <si>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</si>
  <si>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</si>
  <si>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</si>
  <si>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</si>
  <si>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</si>
  <si>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</si>
  <si>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</si>
  <si>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</si>
  <si>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</si>
  <si>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</si>
  <si>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</si>
  <si>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</si>
  <si>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</si>
  <si>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</si>
  <si>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</si>
  <si>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</si>
  <si>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</si>
  <si>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</si>
  <si>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</si>
  <si>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</si>
  <si>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</si>
  <si>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</si>
  <si>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</si>
  <si>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</si>
  <si>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</si>
  <si>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</si>
  <si>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</si>
  <si>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</si>
  <si>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</si>
  <si>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</si>
  <si>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</si>
  <si>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</si>
  <si>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</si>
  <si>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</si>
  <si>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</si>
  <si>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</si>
  <si>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</si>
  <si>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</si>
  <si>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</si>
  <si>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</si>
  <si>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</si>
  <si>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</si>
  <si>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</si>
  <si>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</si>
  <si>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</si>
  <si>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</si>
  <si>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</si>
  <si>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</si>
  <si>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</si>
  <si>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</si>
  <si>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</si>
  <si>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</si>
  <si>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</si>
  <si>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</si>
  <si>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</si>
  <si>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</si>
  <si>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</si>
  <si>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</si>
  <si>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</si>
  <si>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</si>
  <si>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</si>
  <si>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</si>
  <si>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</si>
  <si>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</si>
  <si>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</si>
  <si>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</si>
  <si>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</si>
  <si>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</si>
  <si>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</si>
  <si>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</si>
  <si>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</si>
  <si>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</si>
  <si>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</si>
  <si>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</si>
  <si>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</si>
  <si>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</si>
  <si>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</si>
  <si>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</si>
  <si>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</si>
  <si>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</si>
  <si>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</si>
  <si>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</si>
  <si>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</si>
  <si>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</si>
  <si>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</si>
  <si>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</si>
  <si>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</si>
  <si>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</si>
  <si>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</si>
  <si>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</si>
  <si>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</si>
  <si>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</si>
  <si>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</si>
  <si>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</si>
  <si>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</si>
  <si>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</si>
  <si>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</si>
  <si>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</si>
  <si>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</si>
  <si>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</si>
  <si>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</si>
  <si>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</si>
  <si>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</si>
  <si>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</si>
  <si>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</si>
  <si>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</si>
  <si>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</si>
  <si>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</si>
  <si>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</si>
  <si>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</si>
  <si>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</si>
  <si>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</si>
  <si>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</si>
  <si>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</si>
  <si>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</si>
  <si>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</si>
  <si>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</si>
  <si>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</si>
  <si>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</si>
  <si>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</si>
  <si>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</si>
  <si>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</si>
  <si>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</si>
  <si>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</si>
  <si>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</si>
  <si>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</si>
  <si>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</si>
  <si>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</si>
  <si>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</si>
  <si>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</si>
  <si>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</si>
  <si>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</si>
  <si>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</si>
  <si>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</si>
  <si>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</si>
  <si>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</si>
  <si>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</si>
  <si>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</si>
  <si>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</si>
  <si>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</si>
  <si>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</si>
  <si>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</si>
  <si>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</si>
  <si>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</si>
  <si>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</si>
  <si>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</si>
  <si>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</si>
  <si>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</si>
  <si>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</si>
  <si>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</si>
  <si>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</si>
  <si>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</si>
  <si>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</si>
  <si>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</si>
  <si>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</si>
  <si>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</si>
  <si>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</si>
  <si>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</si>
  <si>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</si>
  <si>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</si>
  <si>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</si>
  <si>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</si>
  <si>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</si>
  <si>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</si>
  <si>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</si>
  <si>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</si>
  <si>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</si>
  <si>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</si>
  <si>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</si>
  <si>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</si>
  <si>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</si>
  <si>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</si>
  <si>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</si>
  <si>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</si>
  <si>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</si>
  <si>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</si>
  <si>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</si>
  <si>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</si>
  <si>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</si>
  <si>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</si>
  <si>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</si>
  <si>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</si>
  <si>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</si>
  <si>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</si>
  <si>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</si>
  <si>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</si>
  <si>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</si>
  <si>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</si>
  <si>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</si>
  <si>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</si>
  <si>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</si>
  <si>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</si>
  <si>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</si>
  <si>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</si>
  <si>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</si>
  <si>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</si>
  <si>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</si>
  <si>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</si>
  <si>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</si>
  <si>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</si>
  <si>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</si>
  <si>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</si>
  <si>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</si>
  <si>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</si>
  <si>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</si>
  <si>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</si>
  <si>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</si>
  <si>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</si>
  <si>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</si>
  <si>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</si>
  <si>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</si>
  <si>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</si>
  <si>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</si>
  <si>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</si>
  <si>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</si>
  <si>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</si>
  <si>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</si>
  <si>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</si>
  <si>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</si>
  <si>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</si>
  <si>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</si>
  <si>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</si>
  <si>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</si>
  <si>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</si>
  <si>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</si>
  <si>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</si>
  <si>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</si>
  <si>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</si>
  <si>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</si>
  <si>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</si>
  <si>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</si>
  <si>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</si>
  <si>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</si>
  <si>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</si>
  <si>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</si>
  <si>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</si>
  <si>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</si>
  <si>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</si>
  <si>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</si>
  <si>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</si>
  <si>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</si>
  <si>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</si>
  <si>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</si>
  <si>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</si>
  <si>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</si>
  <si>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</si>
  <si>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</si>
  <si>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</si>
  <si>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</si>
  <si>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</si>
  <si>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</si>
  <si>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</si>
  <si>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</si>
  <si>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</si>
  <si>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</si>
  <si>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</si>
  <si>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</si>
  <si>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</si>
  <si>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</si>
  <si>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</si>
  <si>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</si>
  <si>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</si>
  <si>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</si>
  <si>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</si>
  <si>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</si>
  <si>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</si>
  <si>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</si>
  <si>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</si>
  <si>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</si>
  <si>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</si>
  <si>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</si>
  <si>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</si>
  <si>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</si>
  <si>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</si>
  <si>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</si>
  <si>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</si>
  <si>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</si>
  <si>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</si>
  <si>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</si>
  <si>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</si>
  <si>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</si>
  <si>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</si>
  <si>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</si>
  <si>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</si>
  <si>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</si>
  <si>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</si>
  <si>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</si>
  <si>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</si>
  <si>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</si>
  <si>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</si>
  <si>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</si>
  <si>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</si>
  <si>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</si>
  <si>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</si>
  <si>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</si>
  <si>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</si>
  <si>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</si>
  <si>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</si>
  <si>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</si>
  <si>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</si>
  <si>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</si>
  <si>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</si>
  <si>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</si>
  <si>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</si>
  <si>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</si>
  <si>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</si>
  <si>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</si>
  <si>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</si>
  <si>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</si>
  <si>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</si>
  <si>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</si>
  <si>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</si>
  <si>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</si>
  <si>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</si>
  <si>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</si>
  <si>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</si>
  <si>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</si>
  <si>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</si>
  <si>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</si>
  <si>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</si>
  <si>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</si>
  <si>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</si>
  <si>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</si>
  <si>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</si>
  <si>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</si>
  <si>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</si>
  <si>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</si>
  <si>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</si>
  <si>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</si>
  <si>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</si>
  <si>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</si>
  <si>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</si>
  <si>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</si>
  <si>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</si>
  <si>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</si>
  <si>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</si>
  <si>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</si>
  <si>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</si>
  <si>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</si>
  <si>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</si>
  <si>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</si>
  <si>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</si>
  <si>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</si>
  <si>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</si>
  <si>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</si>
  <si>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</si>
  <si>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</si>
  <si>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</si>
  <si>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</si>
  <si>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</si>
  <si>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</si>
  <si>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</si>
  <si>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</si>
  <si>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</si>
  <si>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</si>
  <si>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</si>
  <si>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</si>
  <si>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</si>
  <si>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</si>
  <si>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</si>
  <si>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</si>
  <si>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</si>
  <si>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</si>
  <si>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</si>
  <si>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</si>
  <si>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</si>
  <si>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</si>
  <si>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</si>
  <si>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</si>
  <si>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</si>
  <si>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</si>
  <si>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</si>
  <si>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</si>
  <si>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</si>
  <si>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</si>
  <si>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</si>
  <si>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</si>
  <si>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</si>
  <si>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</si>
  <si>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</si>
  <si>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</si>
  <si>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</si>
  <si>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</si>
  <si>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</si>
  <si>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</si>
  <si>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</si>
  <si>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</si>
  <si>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</si>
  <si>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</si>
  <si>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</si>
  <si>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</si>
  <si>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</si>
  <si>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</si>
  <si>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</si>
  <si>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</si>
  <si>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</si>
  <si>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</si>
  <si>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</si>
  <si>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</si>
  <si>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</si>
  <si>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</si>
  <si>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</si>
  <si>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</si>
  <si>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</si>
  <si>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</si>
  <si>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</si>
  <si>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</si>
  <si>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</si>
  <si>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</si>
  <si>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</si>
  <si>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</si>
  <si>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</si>
  <si>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</si>
  <si>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</si>
  <si>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</si>
  <si>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</si>
  <si>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</si>
  <si>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</si>
  <si>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</si>
  <si>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</si>
  <si>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</si>
  <si>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</si>
  <si>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</si>
  <si>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</si>
  <si>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</si>
  <si>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</si>
  <si>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</si>
  <si>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</si>
  <si>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</si>
  <si>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</si>
  <si>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</si>
  <si>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</si>
  <si>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</si>
  <si>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</si>
  <si>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</si>
  <si>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</si>
  <si>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</si>
  <si>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</si>
  <si>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</si>
  <si>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</si>
  <si>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</si>
  <si>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</si>
  <si>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</si>
  <si>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</si>
  <si>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</si>
  <si>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</si>
  <si>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</si>
  <si>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</si>
  <si>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</si>
  <si>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</si>
  <si>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</si>
  <si>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</si>
  <si>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</si>
  <si>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</si>
  <si>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</si>
  <si>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</si>
  <si>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</si>
  <si>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</si>
  <si>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</si>
  <si>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</si>
  <si>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</si>
  <si>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</si>
  <si>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</si>
  <si>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</si>
  <si>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</si>
  <si>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</si>
  <si>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</si>
  <si>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</si>
  <si>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</si>
  <si>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</si>
  <si>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</si>
  <si>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</si>
  <si>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</si>
  <si>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</si>
  <si>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</si>
  <si>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</si>
  <si>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</si>
  <si>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</si>
  <si>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</si>
  <si>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</si>
  <si>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</si>
  <si>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</si>
  <si>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</si>
  <si>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</si>
  <si>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</si>
  <si>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</si>
  <si>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</si>
  <si>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</si>
  <si>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</si>
  <si>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</si>
  <si>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</si>
  <si>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</si>
  <si>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</si>
  <si>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</si>
  <si>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</si>
  <si>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</si>
  <si>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</si>
  <si>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</si>
  <si>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</si>
  <si>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</si>
  <si>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</si>
  <si>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</si>
  <si>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</si>
  <si>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</si>
  <si>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</si>
  <si>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</si>
  <si>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</si>
  <si>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</si>
  <si>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</si>
  <si>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</si>
  <si>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</si>
  <si>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</si>
  <si>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</si>
  <si>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</si>
  <si>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</si>
  <si>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</si>
  <si>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</si>
  <si>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</si>
  <si>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</si>
  <si>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</si>
  <si>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</si>
  <si>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</si>
  <si>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</si>
  <si>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</si>
  <si>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</si>
  <si>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</si>
  <si>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</si>
  <si>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</si>
  <si>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</si>
  <si>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</si>
  <si>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</si>
  <si>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</si>
  <si>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</si>
  <si>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</si>
  <si>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</si>
  <si>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</si>
  <si>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</si>
  <si>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</si>
  <si>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</si>
  <si>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</si>
  <si>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</si>
  <si>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</si>
  <si>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</si>
  <si>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</si>
  <si>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</si>
  <si>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</si>
  <si>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</si>
  <si>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</si>
  <si>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</si>
  <si>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</si>
  <si>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</si>
  <si>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</si>
  <si>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</si>
  <si>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</si>
  <si>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</si>
  <si>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</si>
  <si>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</si>
  <si>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</si>
  <si>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</si>
  <si>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</si>
  <si>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</si>
  <si>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</si>
  <si>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</si>
  <si>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</si>
  <si>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</si>
  <si>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</si>
  <si>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</si>
  <si>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</si>
  <si>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</si>
  <si>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</si>
  <si>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</si>
  <si>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</si>
  <si>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</si>
  <si>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</si>
  <si>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</si>
  <si>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</si>
  <si>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</si>
  <si>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</si>
  <si>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</si>
  <si>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</si>
  <si>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</si>
  <si>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</si>
  <si>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</si>
  <si>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</si>
  <si>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</si>
  <si>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</si>
  <si>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</si>
  <si>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</si>
  <si>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</si>
  <si>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</si>
  <si>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</si>
  <si>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</si>
  <si>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</si>
  <si>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</si>
  <si>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</si>
  <si>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</si>
  <si>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</si>
  <si>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</si>
  <si>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</si>
  <si>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</si>
  <si>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</si>
  <si>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</si>
  <si>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</si>
  <si>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</si>
  <si>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</si>
  <si>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</si>
  <si>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</si>
  <si>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</si>
  <si>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</si>
  <si>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</si>
  <si>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</si>
  <si>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</si>
  <si>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</si>
  <si>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</si>
  <si>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</si>
  <si>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</si>
  <si>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</si>
  <si>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</si>
  <si>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</si>
  <si>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</si>
  <si>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</si>
  <si>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</si>
  <si>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</si>
  <si>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</si>
  <si>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</si>
  <si>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</si>
  <si>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</si>
  <si>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</si>
  <si>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</si>
  <si>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</si>
  <si>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</si>
  <si>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</si>
  <si>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</si>
  <si>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</si>
  <si>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</si>
  <si>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</si>
  <si>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</si>
  <si>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</si>
  <si>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</si>
  <si>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</si>
  <si>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</si>
  <si>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</si>
  <si>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</si>
  <si>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</si>
  <si>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</si>
  <si>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</si>
  <si>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</si>
  <si>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</si>
  <si>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</si>
  <si>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</si>
  <si>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</si>
  <si>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</si>
  <si>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</si>
  <si>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</si>
  <si>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</si>
  <si>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</si>
  <si>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</si>
  <si>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</si>
  <si>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</si>
  <si>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</si>
  <si>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</si>
  <si>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</si>
  <si>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</si>
  <si>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</si>
  <si>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</si>
  <si>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</si>
  <si>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</si>
  <si>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</si>
  <si>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</si>
  <si>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</si>
  <si>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</si>
  <si>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</si>
  <si>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</si>
  <si>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</si>
  <si>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</si>
  <si>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</si>
  <si>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</si>
  <si>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</si>
  <si>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</si>
  <si>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</si>
  <si>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</si>
  <si>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</si>
  <si>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</si>
  <si>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</si>
  <si>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</si>
  <si>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</si>
  <si>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</si>
  <si>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</si>
  <si>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</si>
  <si>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</si>
  <si>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</si>
  <si>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</si>
  <si>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</si>
  <si>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</si>
  <si>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</si>
  <si>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</si>
  <si>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</si>
  <si>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</si>
  <si>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</si>
  <si>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</si>
  <si>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</si>
  <si>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</si>
  <si>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</si>
  <si>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</si>
  <si>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</si>
  <si>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</si>
  <si>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</si>
  <si>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</si>
  <si>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</si>
  <si>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</si>
  <si>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</si>
  <si>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</si>
  <si>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</si>
  <si>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</si>
  <si>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</si>
  <si>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</si>
  <si>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</si>
  <si>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</si>
  <si>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</si>
  <si>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</si>
  <si>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</si>
  <si>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</si>
  <si>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</si>
  <si>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</si>
  <si>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</si>
  <si>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</si>
  <si>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</si>
  <si>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</si>
  <si>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</si>
  <si>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</si>
  <si>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</si>
  <si>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</si>
  <si>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</si>
  <si>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</si>
  <si>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</si>
  <si>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</si>
  <si>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</si>
  <si>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</si>
  <si>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</si>
  <si>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</si>
  <si>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</si>
  <si>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</si>
  <si>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</si>
  <si>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</si>
  <si>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</si>
  <si>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</si>
  <si>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</si>
  <si>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</si>
  <si>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</si>
  <si>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</si>
  <si>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</si>
  <si>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</si>
  <si>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</si>
  <si>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</si>
  <si>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</si>
  <si>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</si>
  <si>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</si>
  <si>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</si>
  <si>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</si>
  <si>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</si>
  <si>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</si>
  <si>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</si>
  <si>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</si>
  <si>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</si>
  <si>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</si>
  <si>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</si>
  <si>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</si>
  <si>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</si>
  <si>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</si>
  <si>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</si>
  <si>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</si>
  <si>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</si>
  <si>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</si>
  <si>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</si>
  <si>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</si>
  <si>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</si>
  <si>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</si>
  <si>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</si>
  <si>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</si>
  <si>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</si>
  <si>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</si>
  <si>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</si>
  <si>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</si>
  <si>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</si>
  <si>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</si>
  <si>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</si>
  <si>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</si>
  <si>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</si>
  <si>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</si>
  <si>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</si>
  <si>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</si>
  <si>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</si>
  <si>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</si>
  <si>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</si>
  <si>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</si>
  <si>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</si>
  <si>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</si>
  <si>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</si>
  <si>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</si>
  <si>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</si>
  <si>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</si>
  <si>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</si>
  <si>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</si>
  <si>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</si>
  <si>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</si>
  <si>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</si>
  <si>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</si>
  <si>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</si>
  <si>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</si>
  <si>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</si>
  <si>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</si>
  <si>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</si>
  <si>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</si>
  <si>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</si>
  <si>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</si>
  <si>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</si>
  <si>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</si>
  <si>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</si>
  <si>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</si>
  <si>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</si>
  <si>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</si>
  <si>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</si>
  <si>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</si>
  <si>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</si>
  <si>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</si>
  <si>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</si>
  <si>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</si>
  <si>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</si>
  <si>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</si>
  <si>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</si>
  <si>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</si>
  <si>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</si>
  <si>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</si>
  <si>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</si>
  <si>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</si>
  <si>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</si>
  <si>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</si>
  <si>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</si>
  <si>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</si>
  <si>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</si>
  <si>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</si>
  <si>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</si>
  <si>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</si>
  <si>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</si>
  <si>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</si>
  <si>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</si>
  <si>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</si>
  <si>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</si>
  <si>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</si>
  <si>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</si>
  <si>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</si>
  <si>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</si>
  <si>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</si>
  <si>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</si>
  <si>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</si>
  <si>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</si>
  <si>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</si>
  <si>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</si>
  <si>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</si>
  <si>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</si>
  <si>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</si>
  <si>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</si>
  <si>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</si>
  <si>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</si>
  <si>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</si>
  <si>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</si>
  <si>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</si>
  <si>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</si>
  <si>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</si>
  <si>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</si>
  <si>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</si>
  <si>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</si>
  <si>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</si>
  <si>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</si>
  <si>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</si>
  <si>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</si>
  <si>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</si>
  <si>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</si>
  <si>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</si>
  <si>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</si>
  <si>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</si>
  <si>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</si>
  <si>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</si>
  <si>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</si>
  <si>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</si>
  <si>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</si>
  <si>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</si>
  <si>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</si>
  <si>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</si>
  <si>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</si>
  <si>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</si>
  <si>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</si>
  <si>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</si>
  <si>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</si>
  <si>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</si>
  <si>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</si>
  <si>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</si>
  <si>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</si>
  <si>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</si>
  <si>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</si>
  <si>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</si>
  <si>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</si>
  <si>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</si>
  <si>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</si>
  <si>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</si>
  <si>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</si>
  <si>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</si>
  <si>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</si>
  <si>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</si>
  <si>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</si>
  <si>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</si>
  <si>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</si>
  <si>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</si>
  <si>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</si>
  <si>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</si>
  <si>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</si>
  <si>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</si>
  <si>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</si>
  <si>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</si>
  <si>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</si>
  <si>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</si>
  <si>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</si>
  <si>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</si>
  <si>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</si>
  <si>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</si>
  <si>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</si>
  <si>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</si>
  <si>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</si>
  <si>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</si>
  <si>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</si>
  <si>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</si>
  <si>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</si>
  <si>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</si>
  <si>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</si>
  <si>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</si>
  <si>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</si>
  <si>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</si>
  <si>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</si>
  <si>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</si>
  <si>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</si>
  <si>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</si>
  <si>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</si>
  <si>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</si>
  <si>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</si>
  <si>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</si>
  <si>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</si>
  <si>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</si>
  <si>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</si>
  <si>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</si>
  <si>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</si>
  <si>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</si>
  <si>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</si>
  <si>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</si>
  <si>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</si>
  <si>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</si>
  <si>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</si>
  <si>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</si>
  <si>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</si>
  <si>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</si>
  <si>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</si>
  <si>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</si>
  <si>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</si>
  <si>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</si>
  <si>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</si>
  <si>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</si>
  <si>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</si>
  <si>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</si>
  <si>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</si>
  <si>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</si>
  <si>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</si>
  <si>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</si>
  <si>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</si>
  <si>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</si>
  <si>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</si>
  <si>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</si>
  <si>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</si>
  <si>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</si>
  <si>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</si>
  <si>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</si>
  <si>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</si>
  <si>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</si>
  <si>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</si>
  <si>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</si>
  <si>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</si>
  <si>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</si>
  <si>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</si>
  <si>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</si>
  <si>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</si>
  <si>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</si>
  <si>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</si>
  <si>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</si>
  <si>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</si>
  <si>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</si>
  <si>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</si>
  <si>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</si>
  <si>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</si>
  <si>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</si>
  <si>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</si>
  <si>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</si>
  <si>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</si>
  <si>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</si>
  <si>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</si>
  <si>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</si>
  <si>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</si>
  <si>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</si>
  <si>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</si>
  <si>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</si>
  <si>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</si>
  <si>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</si>
  <si>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</si>
  <si>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</si>
  <si>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</si>
  <si>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</si>
  <si>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</si>
  <si>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</si>
  <si>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</si>
  <si>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</si>
  <si>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</si>
  <si>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</si>
  <si>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</si>
  <si>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</si>
  <si>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</si>
  <si>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</si>
  <si>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</si>
  <si>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</si>
  <si>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</si>
  <si>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</si>
  <si>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</si>
  <si>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</si>
  <si>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</si>
  <si>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</si>
  <si>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</si>
  <si>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</si>
  <si>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</si>
  <si>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</si>
  <si>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</si>
  <si>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</si>
  <si>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</si>
  <si>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</si>
  <si>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</si>
  <si>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</si>
  <si>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</si>
  <si>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</si>
  <si>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</si>
  <si>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</si>
  <si>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</si>
  <si>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</si>
  <si>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</si>
  <si>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</si>
  <si>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</si>
  <si>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</si>
  <si>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</si>
  <si>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</si>
  <si>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</si>
  <si>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</si>
  <si>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</si>
  <si>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</si>
  <si>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</si>
  <si>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</si>
  <si>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</si>
  <si>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</si>
  <si>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</si>
  <si>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</si>
  <si>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</si>
  <si>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</si>
  <si>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</si>
  <si>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</si>
  <si>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</si>
  <si>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</si>
  <si>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</si>
  <si>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</si>
  <si>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</si>
  <si>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</si>
  <si>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</si>
  <si>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</si>
  <si>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</si>
  <si>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</si>
  <si>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</si>
  <si>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</si>
  <si>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</si>
  <si>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</si>
  <si>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</si>
  <si>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</si>
  <si>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</si>
  <si>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</si>
  <si>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</si>
  <si>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</si>
  <si>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</si>
  <si>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</si>
  <si>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</si>
  <si>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</si>
  <si>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</si>
  <si>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</si>
  <si>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</si>
  <si>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</si>
  <si>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</si>
  <si>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</si>
  <si>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</si>
  <si>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</si>
  <si>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</si>
  <si>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</si>
  <si>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</si>
  <si>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</si>
  <si>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</si>
  <si>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</si>
  <si>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</si>
  <si>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</si>
  <si>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</si>
  <si>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</si>
  <si>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</si>
  <si>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</si>
  <si>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</si>
  <si>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</si>
  <si>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</si>
  <si>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</si>
  <si>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</si>
  <si>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</si>
  <si>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</si>
  <si>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</si>
  <si>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</si>
  <si>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</si>
  <si>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</si>
  <si>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</si>
  <si>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</si>
  <si>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</si>
  <si>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</si>
  <si>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</si>
  <si>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</si>
  <si>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</si>
  <si>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</si>
  <si>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</si>
  <si>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</si>
  <si>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</si>
  <si>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</si>
  <si>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</si>
  <si>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</si>
  <si>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</si>
  <si>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</si>
  <si>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</si>
  <si>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</si>
  <si>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</si>
  <si>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</si>
  <si>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</si>
  <si>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</si>
  <si>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</si>
  <si>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</si>
  <si>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</si>
  <si>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</si>
  <si>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</si>
  <si>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</si>
  <si>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</si>
  <si>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</si>
  <si>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</si>
  <si>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</si>
  <si>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</si>
  <si>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</si>
  <si>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</si>
  <si>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</si>
  <si>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</si>
  <si>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</si>
  <si>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</si>
  <si>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</si>
  <si>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</si>
  <si>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</si>
  <si>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</si>
  <si>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</si>
  <si>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</si>
  <si>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</si>
  <si>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</si>
  <si>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</si>
  <si>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</si>
  <si>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</si>
  <si>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</si>
  <si>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</si>
  <si>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</si>
  <si>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</si>
  <si>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</si>
  <si>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</si>
  <si>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</si>
  <si>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</si>
  <si>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</si>
  <si>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</si>
  <si>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</si>
  <si>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</si>
  <si>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</si>
  <si>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</si>
  <si>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</si>
  <si>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</si>
  <si>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</si>
  <si>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</si>
  <si>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</si>
  <si>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</si>
  <si>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</si>
  <si>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</si>
  <si>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</si>
  <si>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</si>
  <si>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</si>
  <si>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</si>
  <si>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</si>
  <si>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</si>
  <si>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</si>
  <si>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</si>
  <si>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</si>
  <si>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</si>
  <si>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</si>
  <si>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</si>
  <si>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</si>
  <si>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</si>
  <si>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</si>
  <si>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</si>
  <si>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</si>
  <si>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</si>
  <si>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</si>
  <si>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</si>
  <si>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</si>
  <si>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</si>
  <si>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</si>
  <si>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</si>
  <si>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</si>
  <si>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</si>
  <si>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</si>
  <si>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</si>
  <si>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</si>
  <si>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</si>
  <si>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</si>
  <si>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</si>
  <si>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</si>
  <si>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</si>
  <si>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</si>
  <si>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</si>
  <si>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</si>
  <si>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</si>
  <si>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</si>
  <si>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</si>
  <si>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</si>
  <si>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</si>
  <si>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</si>
  <si>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</si>
  <si>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</si>
  <si>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</si>
  <si>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</si>
  <si>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</si>
  <si>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</si>
  <si>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</si>
  <si>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</si>
  <si>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</si>
  <si>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</si>
  <si>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</si>
  <si>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</si>
  <si>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</si>
  <si>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</si>
  <si>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</si>
  <si>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</si>
  <si>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</si>
  <si>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</si>
  <si>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</si>
  <si>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</si>
  <si>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</si>
  <si>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</si>
  <si>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</si>
  <si>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</si>
  <si>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</si>
  <si>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</si>
  <si>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</si>
  <si>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</si>
  <si>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</si>
  <si>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</si>
  <si>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</si>
  <si>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</si>
  <si>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</si>
  <si>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</si>
  <si>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</si>
  <si>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</si>
  <si>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</si>
  <si>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</si>
  <si>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</si>
  <si>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</si>
  <si>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</si>
  <si>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</si>
  <si>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</si>
  <si>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</si>
  <si>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</si>
  <si>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</si>
  <si>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</si>
  <si>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</si>
  <si>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</si>
  <si>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</si>
  <si>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</si>
  <si>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</si>
  <si>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</si>
  <si>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</si>
  <si>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</si>
  <si>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</si>
  <si>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</si>
  <si>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</si>
  <si>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</si>
  <si>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</si>
  <si>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</si>
  <si>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</si>
  <si>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</si>
  <si>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</si>
  <si>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</si>
  <si>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</si>
  <si>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</si>
  <si>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</si>
  <si>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</si>
  <si>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</si>
  <si>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</si>
  <si>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</si>
  <si>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</si>
  <si>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</si>
  <si>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</si>
  <si>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</si>
  <si>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</si>
  <si>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</si>
  <si>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</si>
  <si>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</si>
  <si>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</si>
  <si>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</si>
  <si>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</si>
  <si>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</si>
  <si>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</si>
  <si>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</si>
  <si>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</si>
  <si>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</si>
  <si>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</si>
  <si>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</si>
  <si>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</si>
  <si>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</si>
  <si>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</si>
  <si>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</si>
  <si>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</si>
  <si>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</si>
  <si>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</si>
  <si>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</si>
  <si>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</si>
  <si>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</si>
  <si>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</si>
  <si>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</si>
  <si>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</si>
  <si>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</si>
  <si>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</si>
  <si>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</si>
  <si>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</si>
  <si>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</si>
  <si>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</si>
  <si>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</si>
  <si>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</si>
  <si>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</si>
  <si>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</si>
  <si>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</si>
  <si>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</si>
  <si>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</si>
  <si>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</si>
  <si>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</si>
  <si>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</si>
  <si>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</si>
  <si>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</si>
  <si>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</si>
  <si>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</si>
  <si>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</si>
  <si>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</si>
  <si>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</si>
  <si>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</si>
  <si>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</si>
  <si>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</si>
  <si>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</si>
  <si>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</si>
  <si>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</si>
  <si>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</si>
  <si>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</si>
  <si>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</si>
  <si>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</si>
  <si>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</si>
  <si>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</si>
  <si>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</si>
  <si>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</si>
  <si>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</si>
  <si>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</si>
  <si>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</si>
  <si>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</si>
  <si>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</si>
  <si>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</si>
  <si>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</si>
  <si>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</si>
  <si>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</si>
  <si>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</si>
  <si>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</si>
  <si>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</si>
  <si>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</si>
  <si>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</si>
  <si>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</si>
  <si>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</si>
  <si>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</si>
  <si>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</si>
  <si>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</si>
  <si>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</si>
  <si>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</si>
  <si>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</si>
  <si>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</si>
  <si>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</si>
  <si>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</si>
  <si>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</si>
  <si>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</si>
  <si>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</si>
  <si>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</si>
  <si>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</si>
  <si>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</si>
  <si>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</si>
  <si>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</si>
  <si>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</si>
  <si>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</si>
  <si>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</si>
  <si>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</si>
  <si>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</si>
  <si>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</si>
  <si>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</si>
  <si>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</si>
  <si>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</si>
  <si>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</si>
  <si>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</si>
  <si>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</si>
  <si>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</si>
  <si>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</si>
  <si>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</si>
  <si>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</si>
  <si>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</si>
  <si>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</si>
  <si>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</si>
  <si>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</si>
  <si>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</si>
  <si>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</si>
  <si>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</si>
  <si>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</si>
  <si>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</si>
  <si>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</si>
  <si>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</si>
  <si>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</si>
  <si>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</si>
  <si>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</si>
  <si>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</si>
  <si>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</si>
  <si>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</si>
  <si>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</si>
  <si>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</si>
  <si>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</si>
  <si>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</si>
  <si>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</si>
  <si>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</si>
  <si>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</si>
  <si>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</si>
  <si>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</si>
  <si>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</si>
  <si>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</si>
  <si>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</si>
  <si>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</si>
  <si>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</si>
  <si>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</si>
  <si>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</si>
  <si>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</si>
  <si>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</si>
  <si>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</si>
  <si>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</si>
  <si>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</si>
  <si>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</si>
  <si>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</si>
  <si>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</si>
  <si>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</si>
  <si>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</si>
  <si>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</si>
  <si>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</si>
  <si>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</si>
  <si>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</si>
  <si>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</si>
  <si>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</si>
  <si>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</si>
  <si>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</si>
  <si>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</si>
  <si>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</si>
  <si>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</si>
  <si>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</si>
  <si>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</si>
  <si>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</si>
  <si>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</si>
  <si>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</si>
  <si>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</si>
  <si>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</si>
  <si>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</si>
  <si>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</si>
  <si>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</si>
  <si>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</si>
  <si>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</si>
  <si>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</si>
  <si>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</si>
  <si>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</si>
  <si>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</si>
  <si>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</si>
  <si>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</si>
  <si>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</si>
  <si>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</si>
  <si>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</si>
  <si>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</si>
  <si>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</si>
  <si>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</si>
  <si>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</si>
  <si>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</si>
  <si>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</si>
  <si>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</si>
  <si>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</si>
  <si>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</si>
  <si>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</si>
  <si>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</si>
  <si>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</si>
  <si>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</si>
  <si>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</si>
  <si>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</si>
  <si>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</si>
  <si>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</si>
  <si>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</si>
  <si>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</si>
  <si>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</si>
  <si>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</si>
  <si>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</si>
  <si>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</si>
  <si>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</si>
  <si>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</si>
  <si>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</si>
  <si>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</si>
  <si>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</si>
  <si>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</si>
  <si>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</si>
  <si>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</si>
  <si>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</si>
  <si>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</si>
  <si>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</si>
  <si>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</si>
  <si>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</si>
  <si>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</si>
  <si>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</si>
  <si>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</si>
  <si>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</si>
  <si>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</si>
  <si>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</si>
  <si>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</si>
  <si>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</si>
  <si>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</si>
  <si>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</si>
  <si>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</si>
  <si>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</si>
  <si>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</si>
  <si>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</si>
  <si>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</si>
  <si>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</si>
  <si>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</si>
  <si>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</si>
  <si>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</si>
  <si>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</si>
  <si>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</si>
  <si>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</si>
  <si>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</si>
  <si>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</si>
  <si>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</si>
  <si>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</si>
  <si>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</si>
  <si>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</si>
  <si>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</si>
  <si>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</si>
  <si>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</si>
  <si>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</si>
  <si>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</si>
  <si>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</si>
  <si>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</si>
  <si>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</si>
  <si>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</si>
  <si>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</si>
  <si>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</si>
  <si>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</si>
  <si>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</si>
  <si>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</si>
  <si>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</si>
  <si>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</si>
  <si>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</si>
  <si>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</si>
  <si>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</si>
  <si>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</si>
  <si>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</si>
  <si>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</si>
  <si>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</si>
  <si>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</si>
  <si>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</si>
  <si>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</si>
  <si>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</si>
  <si>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</si>
  <si>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</si>
  <si>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</si>
  <si>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</si>
  <si>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</si>
  <si>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</si>
  <si>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</si>
  <si>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</si>
  <si>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</si>
  <si>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</si>
  <si>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</si>
  <si>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</si>
  <si>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</si>
  <si>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</si>
  <si>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</si>
  <si>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</si>
  <si>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</si>
  <si>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</si>
  <si>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</si>
  <si>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</si>
  <si>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</si>
  <si>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</si>
  <si>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</si>
  <si>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</si>
  <si>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</si>
  <si>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</si>
  <si>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</si>
  <si>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</si>
  <si>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</si>
  <si>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</si>
  <si>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</si>
  <si>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</si>
  <si>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</si>
  <si>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</si>
  <si>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</si>
  <si>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</si>
  <si>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</si>
  <si>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</si>
  <si>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</si>
  <si>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</si>
  <si>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</si>
  <si>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</si>
  <si>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</si>
  <si>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</si>
  <si>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</si>
  <si>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</si>
  <si>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</si>
  <si>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</si>
  <si>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</si>
  <si>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</si>
  <si>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</si>
  <si>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</si>
  <si>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</si>
  <si>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</si>
  <si>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</si>
  <si>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</si>
  <si>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</si>
  <si>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</si>
  <si>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</si>
  <si>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</si>
  <si>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</si>
  <si>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</si>
  <si>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</si>
  <si>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</si>
  <si>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</si>
  <si>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</si>
  <si>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</si>
  <si>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</si>
  <si>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</si>
  <si>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</si>
  <si>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</si>
  <si>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</si>
  <si>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</si>
  <si>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</si>
  <si>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</si>
  <si>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</si>
  <si>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</si>
  <si>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</si>
  <si>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</si>
  <si>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</si>
  <si>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</si>
  <si>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</si>
  <si>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</si>
  <si>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</si>
  <si>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</si>
  <si>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</si>
  <si>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</si>
  <si>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</si>
  <si>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</si>
  <si>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</si>
  <si>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</si>
  <si>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</si>
  <si>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</si>
  <si>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</si>
  <si>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</si>
  <si>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</si>
  <si>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</si>
  <si>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</si>
  <si>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</si>
  <si>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</si>
  <si>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</si>
  <si>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</si>
  <si>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</si>
  <si>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</si>
  <si>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</si>
  <si>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</si>
  <si>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</si>
  <si>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</si>
  <si>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</si>
  <si>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</si>
  <si>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</si>
  <si>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</si>
  <si>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</si>
  <si>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</si>
  <si>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</si>
  <si>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</si>
  <si>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</si>
  <si>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</si>
  <si>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</si>
  <si>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</si>
  <si>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</si>
  <si>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</si>
  <si>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</si>
  <si>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</si>
  <si>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</si>
  <si>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</si>
  <si>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</si>
  <si>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</si>
  <si>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</si>
  <si>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</si>
  <si>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</si>
  <si>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</si>
  <si>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</si>
  <si>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</si>
  <si>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</si>
  <si>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</si>
  <si>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</si>
  <si>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</si>
  <si>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</si>
  <si>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</si>
  <si>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</si>
  <si>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</si>
  <si>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</si>
  <si>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</si>
  <si>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</si>
  <si>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</si>
  <si>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</si>
  <si>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</si>
  <si>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</si>
  <si>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</si>
  <si>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</si>
  <si>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</si>
  <si>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</si>
  <si>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</si>
  <si>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</si>
  <si>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</si>
  <si>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</si>
  <si>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</si>
  <si>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</si>
  <si>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</si>
  <si>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</si>
  <si>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</si>
  <si>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</si>
  <si>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</si>
  <si>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</si>
  <si>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</si>
  <si>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</si>
  <si>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</si>
  <si>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</si>
  <si>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</si>
  <si>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</si>
  <si>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</si>
  <si>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</si>
  <si>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</si>
  <si>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</si>
  <si>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</si>
  <si>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</si>
  <si>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</si>
  <si>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</si>
  <si>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</si>
  <si>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</si>
  <si>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</si>
  <si>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</si>
  <si>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</si>
  <si>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</si>
  <si>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</si>
  <si>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</si>
  <si>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</si>
  <si>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</si>
  <si>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</si>
  <si>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</si>
  <si>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</si>
  <si>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</si>
  <si>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</si>
  <si>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</si>
  <si>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</si>
  <si>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</si>
  <si>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</si>
  <si>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</si>
  <si>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</si>
  <si>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</si>
  <si>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</si>
  <si>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</si>
  <si>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</si>
  <si>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</si>
  <si>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</si>
  <si>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</si>
  <si>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</si>
  <si>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</si>
  <si>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</si>
  <si>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</si>
  <si>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</si>
  <si>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</si>
  <si>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</si>
  <si>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</si>
  <si>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</si>
  <si>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</si>
  <si>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</si>
  <si>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</si>
  <si>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</si>
  <si>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</si>
  <si>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</si>
  <si>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</si>
  <si>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</si>
  <si>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</si>
  <si>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</si>
  <si>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</si>
  <si>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</si>
  <si>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</si>
  <si>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</si>
  <si>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</si>
  <si>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</si>
  <si>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</si>
  <si>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</si>
  <si>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</si>
  <si>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</si>
  <si>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</si>
  <si>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</si>
  <si>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</si>
  <si>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</si>
  <si>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</si>
  <si>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</si>
  <si>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</si>
  <si>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</si>
  <si>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</si>
  <si>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</si>
  <si>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</si>
  <si>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</si>
  <si>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</si>
  <si>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</si>
  <si>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</si>
  <si>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</si>
  <si>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</si>
  <si>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</si>
  <si>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</si>
  <si>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</si>
  <si>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</si>
  <si>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</si>
  <si>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</si>
  <si>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</si>
  <si>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</si>
  <si>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</si>
  <si>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</si>
  <si>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</si>
  <si>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</si>
  <si>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</si>
  <si>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</si>
  <si>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</si>
  <si>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</si>
  <si>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</si>
  <si>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</si>
  <si>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</si>
  <si>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</si>
  <si>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</si>
  <si>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</si>
  <si>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</si>
  <si>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</si>
  <si>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</si>
  <si>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</si>
  <si>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</si>
  <si>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</si>
  <si>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</si>
  <si>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</si>
  <si>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</si>
  <si>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</si>
  <si>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</si>
  <si>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</si>
  <si>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</si>
  <si>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</si>
  <si>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</si>
  <si>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</si>
  <si>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</si>
  <si>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</si>
  <si>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</si>
  <si>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</si>
  <si>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</si>
  <si>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</si>
  <si>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</si>
  <si>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</si>
  <si>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</si>
  <si>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</si>
  <si>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</si>
  <si>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</si>
  <si>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</si>
  <si>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</si>
  <si>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</si>
  <si>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</si>
  <si>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</si>
  <si>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</si>
  <si>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</si>
  <si>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</si>
  <si>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</si>
  <si>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</si>
  <si>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</si>
  <si>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</si>
  <si>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</si>
  <si>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</si>
  <si>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</si>
  <si>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</si>
  <si>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</si>
  <si>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</si>
  <si>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</si>
  <si>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</si>
  <si>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</si>
  <si>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</si>
  <si>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</si>
  <si>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</si>
  <si>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</si>
  <si>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</si>
  <si>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</si>
  <si>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</si>
  <si>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</si>
  <si>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</si>
  <si>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</si>
  <si>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</si>
  <si>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</si>
  <si>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</si>
  <si>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</si>
  <si>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</si>
  <si>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</si>
  <si>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</si>
  <si>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</si>
  <si>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</si>
  <si>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</si>
  <si>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</si>
  <si>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</si>
  <si>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</si>
  <si>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</si>
  <si>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</si>
  <si>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</si>
  <si>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</si>
  <si>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</si>
  <si>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</si>
  <si>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</si>
  <si>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</si>
  <si>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</si>
  <si>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</si>
  <si>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</si>
  <si>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</si>
  <si>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</si>
  <si>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</si>
  <si>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</si>
  <si>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</si>
  <si>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</si>
  <si>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</si>
  <si>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</si>
  <si>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</si>
  <si>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</si>
  <si>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</si>
  <si>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</si>
  <si>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</si>
  <si>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</si>
  <si>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</si>
  <si>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</si>
  <si>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</si>
  <si>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</si>
  <si>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</si>
  <si>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</si>
  <si>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</si>
  <si>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</si>
  <si>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</si>
  <si>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</si>
  <si>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</si>
  <si>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</si>
  <si>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</si>
  <si>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</si>
  <si>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</si>
  <si>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</si>
  <si>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</si>
  <si>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</si>
  <si>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</si>
  <si>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</si>
  <si>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</si>
  <si>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</si>
  <si>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</si>
  <si>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</si>
  <si>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</si>
  <si>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</si>
  <si>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</si>
  <si>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</si>
  <si>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</si>
  <si>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</si>
  <si>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</si>
  <si>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</si>
  <si>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</si>
  <si>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</si>
  <si>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</si>
  <si>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</si>
  <si>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</si>
  <si>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</si>
  <si>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</si>
  <si>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</si>
  <si>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</si>
  <si>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</si>
  <si>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</si>
  <si>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</si>
  <si>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</si>
  <si>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</si>
  <si>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</si>
  <si>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</si>
  <si>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</si>
  <si>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</si>
  <si>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</si>
  <si>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</si>
  <si>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</si>
  <si>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</si>
  <si>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</si>
  <si>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</si>
  <si>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</si>
  <si>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</si>
  <si>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</si>
  <si>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</si>
  <si>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</si>
  <si>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</si>
  <si>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</si>
  <si>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</si>
  <si>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</si>
  <si>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</si>
  <si>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</si>
  <si>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</si>
  <si>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</si>
  <si>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</si>
  <si>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</si>
  <si>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</si>
  <si>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</si>
  <si>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</si>
  <si>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</si>
  <si>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</si>
  <si>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</si>
  <si>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</si>
  <si>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</si>
  <si>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</si>
  <si>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</si>
  <si>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</si>
  <si>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</si>
  <si>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</si>
  <si>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</si>
  <si>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</si>
  <si>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</si>
  <si>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</si>
  <si>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</si>
  <si>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</si>
  <si>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</si>
  <si>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</si>
  <si>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</si>
  <si>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</si>
  <si>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</si>
  <si>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</si>
  <si>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</si>
  <si>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</si>
  <si>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</si>
  <si>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</si>
  <si>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</si>
  <si>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</si>
  <si>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</si>
  <si>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</si>
  <si>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</si>
  <si>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</si>
  <si>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</si>
  <si>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</si>
  <si>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</si>
  <si>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</si>
  <si>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</si>
  <si>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</si>
  <si>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</si>
  <si>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</si>
  <si>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</si>
  <si>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</si>
  <si>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</si>
  <si>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</si>
  <si>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</si>
  <si>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</si>
  <si>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</si>
  <si>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</si>
  <si>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</si>
  <si>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</si>
  <si>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</si>
  <si>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</si>
  <si>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</si>
  <si>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</si>
  <si>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</si>
  <si>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</si>
  <si>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</si>
  <si>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</si>
  <si>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</si>
  <si>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</si>
  <si>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</si>
  <si>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</si>
  <si>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</si>
  <si>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</si>
  <si>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</si>
  <si>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</si>
  <si>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</si>
  <si>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</si>
  <si>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</si>
  <si>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</si>
  <si>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</si>
  <si>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</si>
  <si>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</si>
  <si>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</si>
  <si>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</si>
  <si>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</si>
  <si>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</si>
  <si>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</si>
  <si>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</si>
  <si>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</si>
  <si>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</si>
  <si>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</si>
  <si>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</si>
  <si>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</si>
  <si>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</si>
  <si>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</si>
  <si>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</si>
  <si>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</si>
  <si>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</si>
  <si>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</si>
  <si>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</si>
  <si>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</si>
  <si>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</si>
  <si>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</si>
  <si>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</si>
  <si>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</si>
  <si>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</si>
  <si>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</si>
  <si>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</si>
  <si>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</si>
  <si>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</si>
  <si>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</si>
  <si>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</si>
  <si>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</si>
  <si>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</si>
  <si>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</si>
  <si>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</si>
  <si>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</si>
  <si>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</si>
  <si>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</si>
  <si>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</si>
  <si>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</si>
  <si>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</si>
  <si>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</si>
  <si>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</si>
  <si>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</si>
  <si>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</si>
  <si>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</si>
  <si>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</si>
  <si>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</si>
  <si>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</si>
  <si>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</si>
  <si>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</si>
  <si>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</si>
  <si>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</si>
  <si>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</si>
  <si>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</si>
  <si>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</si>
  <si>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</si>
  <si>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</si>
  <si>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</si>
  <si>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</si>
  <si>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</si>
  <si>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</si>
  <si>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</si>
  <si>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</si>
  <si>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</si>
  <si>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</si>
  <si>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</si>
  <si>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</si>
  <si>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</si>
  <si>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</si>
  <si>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</si>
  <si>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</si>
  <si>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</si>
  <si>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</si>
  <si>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</si>
  <si>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</si>
  <si>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</si>
  <si>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</si>
  <si>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</si>
  <si>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</si>
  <si>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</si>
  <si>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</si>
  <si>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</si>
  <si>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</si>
  <si>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</si>
  <si>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</si>
  <si>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</si>
  <si>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</si>
  <si>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</si>
  <si>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</si>
  <si>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</si>
  <si>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</si>
  <si>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</si>
  <si>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</si>
  <si>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</si>
  <si>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</si>
  <si>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</si>
  <si>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</si>
  <si>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</si>
  <si>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</si>
  <si>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</si>
  <si>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</si>
  <si>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</si>
  <si>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</si>
  <si>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</si>
  <si>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</si>
  <si>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</si>
  <si>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</si>
  <si>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</si>
  <si>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</si>
  <si>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</si>
  <si>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</si>
  <si>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</si>
  <si>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</si>
  <si>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</si>
  <si>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</si>
  <si>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</si>
  <si>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</si>
  <si>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</si>
  <si>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</si>
  <si>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</si>
  <si>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</si>
  <si>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</si>
  <si>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</si>
  <si>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</si>
  <si>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</si>
  <si>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</si>
  <si>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</si>
  <si>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</si>
  <si>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</si>
  <si>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</si>
  <si>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</si>
  <si>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</si>
  <si>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</si>
  <si>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</si>
  <si>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</si>
  <si>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</si>
  <si>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</si>
  <si>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</si>
  <si>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</si>
  <si>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</si>
  <si>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</si>
  <si>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</si>
  <si>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</si>
  <si>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</si>
  <si>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</si>
  <si>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</si>
  <si>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</si>
  <si>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</si>
  <si>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</si>
  <si>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</si>
  <si>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</si>
  <si>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</si>
  <si>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</si>
  <si>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</si>
  <si>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</si>
  <si>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</si>
  <si>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</si>
  <si>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</si>
  <si>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</si>
  <si>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</si>
  <si>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</si>
  <si>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</si>
  <si>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</si>
  <si>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</si>
  <si>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</si>
  <si>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</si>
  <si>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</si>
  <si>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</si>
  <si>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</si>
  <si>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</si>
  <si>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</si>
  <si>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</si>
  <si>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</si>
  <si>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</si>
  <si>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</si>
  <si>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</si>
  <si>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</si>
  <si>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</si>
  <si>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</si>
  <si>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</si>
  <si>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</si>
  <si>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</si>
  <si>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</si>
  <si>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</si>
  <si>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</si>
  <si>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</si>
  <si>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</si>
  <si>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</si>
  <si>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</si>
  <si>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</si>
  <si>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</si>
  <si>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</si>
  <si>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</si>
  <si>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</si>
  <si>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</si>
  <si>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</si>
  <si>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</si>
  <si>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</si>
  <si>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</si>
  <si>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</si>
  <si>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</si>
  <si>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</si>
  <si>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</si>
  <si>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</si>
  <si>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</si>
  <si>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</si>
  <si>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</si>
  <si>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</si>
  <si>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</si>
  <si>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</si>
  <si>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</si>
  <si>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</si>
  <si>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</si>
  <si>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</si>
  <si>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</si>
  <si>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</si>
  <si>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</si>
  <si>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</si>
  <si>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</si>
  <si>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</si>
  <si>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</si>
  <si>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</si>
  <si>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</si>
  <si>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</si>
  <si>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</si>
  <si>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</si>
  <si>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</si>
  <si>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</si>
  <si>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</si>
  <si>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</si>
  <si>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</si>
  <si>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</si>
  <si>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</si>
  <si>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</si>
  <si>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</si>
  <si>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</si>
  <si>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</si>
  <si>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</si>
  <si>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</si>
  <si>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</si>
  <si>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</si>
  <si>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</si>
  <si>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</si>
  <si>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</si>
  <si>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</si>
  <si>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</si>
  <si>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</si>
  <si>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</si>
  <si>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</si>
  <si>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</si>
  <si>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</si>
  <si>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</si>
  <si>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</si>
  <si>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</si>
  <si>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</si>
  <si>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</si>
  <si>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</si>
  <si>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</si>
  <si>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</si>
  <si>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</si>
  <si>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</si>
  <si>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</si>
  <si>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</si>
  <si>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</si>
  <si>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</si>
  <si>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</si>
  <si>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</si>
  <si>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</si>
  <si>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</si>
  <si>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</si>
  <si>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</si>
  <si>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</si>
  <si>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</si>
  <si>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</si>
  <si>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</si>
  <si>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</si>
  <si>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</si>
  <si>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</si>
  <si>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</si>
  <si>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</si>
  <si>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</si>
  <si>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</si>
  <si>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</si>
  <si>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</si>
  <si>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</si>
  <si>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</si>
  <si>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</si>
  <si>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</si>
  <si>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</si>
  <si>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</si>
  <si>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</si>
  <si>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</si>
  <si>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</si>
  <si>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</si>
  <si>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</si>
  <si>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</si>
  <si>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</si>
  <si>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</si>
  <si>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</si>
  <si>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</si>
  <si>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</si>
  <si>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</si>
  <si>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</si>
  <si>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</si>
  <si>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</si>
  <si>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</si>
  <si>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</si>
  <si>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</si>
  <si>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</si>
  <si>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</si>
  <si>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</si>
  <si>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</si>
  <si>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</si>
  <si>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</si>
  <si>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</si>
  <si>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</si>
  <si>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</si>
  <si>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</si>
  <si>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</si>
  <si>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</si>
  <si>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</si>
  <si>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</si>
  <si>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</si>
  <si>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</si>
  <si>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</si>
  <si>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</si>
  <si>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</si>
  <si>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</si>
  <si>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</si>
  <si>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</si>
  <si>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</si>
  <si>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</si>
  <si>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</si>
  <si>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</si>
  <si>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</si>
  <si>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</si>
  <si>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</si>
  <si>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</si>
  <si>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</si>
  <si>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</si>
  <si>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</si>
  <si>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</si>
  <si>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</si>
  <si>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</si>
  <si>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</si>
  <si>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</si>
  <si>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</si>
  <si>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</si>
  <si>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</si>
  <si>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</si>
  <si>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</si>
  <si>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</si>
  <si>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</si>
  <si>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</si>
  <si>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</si>
  <si>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</si>
  <si>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</si>
  <si>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</si>
  <si>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</si>
  <si>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</si>
  <si>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</si>
  <si>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</si>
  <si>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</si>
  <si>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</si>
  <si>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</si>
  <si>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</si>
  <si>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</si>
  <si>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</si>
  <si>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</si>
  <si>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</si>
  <si>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</si>
  <si>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</si>
  <si>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</si>
  <si>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</si>
  <si>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</si>
  <si>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</si>
  <si>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</si>
  <si>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</si>
  <si>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</si>
  <si>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</si>
  <si>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</si>
  <si>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</si>
  <si>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</si>
  <si>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</si>
  <si>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</si>
  <si>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</si>
  <si>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</si>
  <si>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</si>
  <si>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</si>
  <si>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</si>
  <si>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</si>
  <si>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</si>
  <si>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</si>
  <si>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</si>
  <si>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</si>
  <si>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</si>
  <si>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</si>
  <si>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</si>
  <si>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</si>
  <si>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</si>
  <si>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</si>
  <si>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</si>
  <si>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</si>
  <si>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</si>
  <si>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</si>
  <si>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</si>
  <si>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</si>
  <si>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</si>
  <si>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</si>
  <si>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</si>
  <si>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</si>
  <si>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</si>
  <si>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</si>
  <si>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</si>
  <si>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</si>
  <si>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</si>
  <si>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</si>
  <si>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</si>
  <si>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</si>
  <si>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</si>
  <si>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</si>
  <si>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</si>
  <si>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</si>
  <si>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</si>
  <si>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</si>
  <si>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</si>
  <si>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</si>
  <si>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</si>
  <si>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</si>
  <si>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</si>
  <si>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</si>
  <si>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</si>
  <si>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</si>
  <si>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</si>
  <si>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</si>
  <si>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</si>
  <si>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</si>
  <si>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</si>
  <si>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</si>
  <si>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</si>
  <si>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</si>
  <si>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</si>
  <si>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</si>
  <si>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</si>
  <si>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</si>
  <si>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</si>
  <si>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</si>
  <si>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</si>
  <si>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</si>
  <si>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</si>
  <si>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</si>
  <si>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</si>
  <si>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</si>
  <si>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</si>
  <si>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</si>
  <si>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</si>
  <si>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</si>
  <si>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</si>
  <si>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</si>
  <si>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</si>
  <si>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</si>
  <si>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</si>
  <si>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</si>
  <si>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</si>
  <si>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</si>
  <si>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</si>
  <si>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</si>
  <si>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</si>
  <si>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</si>
  <si>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</si>
  <si>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</si>
  <si>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</si>
  <si>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</si>
  <si>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</si>
  <si>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</si>
  <si>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</si>
  <si>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</si>
  <si>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</si>
  <si>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</si>
  <si>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</si>
  <si>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</si>
  <si>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</si>
  <si>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</si>
  <si>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</si>
  <si>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</si>
  <si>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</si>
  <si>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</si>
  <si>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</si>
  <si>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</si>
  <si>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</si>
  <si>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</si>
  <si>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</si>
  <si>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</si>
  <si>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</si>
  <si>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</si>
  <si>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</si>
  <si>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</si>
  <si>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</si>
  <si>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</si>
  <si>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</si>
  <si>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</si>
  <si>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</si>
  <si>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</si>
  <si>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</si>
  <si>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</si>
  <si>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</si>
  <si>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</si>
  <si>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</si>
  <si>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</si>
  <si>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</si>
  <si>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</si>
  <si>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</si>
  <si>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</si>
  <si>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</si>
  <si>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</si>
  <si>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</si>
  <si>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</si>
  <si>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</si>
  <si>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</si>
  <si>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</si>
  <si>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</si>
  <si>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</si>
  <si>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</si>
  <si>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</si>
  <si>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</si>
  <si>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</si>
  <si>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</si>
  <si>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</si>
  <si>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</si>
  <si>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</si>
  <si>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</si>
  <si>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</si>
  <si>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</si>
  <si>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</si>
  <si>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</si>
  <si>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</si>
  <si>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</si>
  <si>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</si>
  <si>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</si>
  <si>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</si>
  <si>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</si>
  <si>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</si>
  <si>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</si>
  <si>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</si>
  <si>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</si>
  <si>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</si>
  <si>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</si>
  <si>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</si>
  <si>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</si>
  <si>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</si>
  <si>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</si>
  <si>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</si>
  <si>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</si>
  <si>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</si>
  <si>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</si>
  <si>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</si>
  <si>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</si>
  <si>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</si>
  <si>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</si>
  <si>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</si>
  <si>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</si>
  <si>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</si>
  <si>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</si>
  <si>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</si>
  <si>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</si>
  <si>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</si>
  <si>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</si>
  <si>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</si>
  <si>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</si>
  <si>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</si>
  <si>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</si>
  <si>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</si>
  <si>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</si>
  <si>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</si>
  <si>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</si>
  <si>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</si>
  <si>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</si>
  <si>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</si>
  <si>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</si>
  <si>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</si>
  <si>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</si>
  <si>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</si>
  <si>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</si>
  <si>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</si>
  <si>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</si>
  <si>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</si>
  <si>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</si>
  <si>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</si>
  <si>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</si>
  <si>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</si>
  <si>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</si>
  <si>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</si>
  <si>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</si>
  <si>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</si>
  <si>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</si>
  <si>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</si>
  <si>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</si>
  <si>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</si>
  <si>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</si>
  <si>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</si>
  <si>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</si>
  <si>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</si>
  <si>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</si>
  <si>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</si>
  <si>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</si>
  <si>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</si>
  <si>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</si>
  <si>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</si>
  <si>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</si>
  <si>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</si>
  <si>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</si>
  <si>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</si>
  <si>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</si>
  <si>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</si>
  <si>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</si>
  <si>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</si>
  <si>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</si>
  <si>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</si>
  <si>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</si>
  <si>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</si>
  <si>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</si>
  <si>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</si>
  <si>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</si>
  <si>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</si>
  <si>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</si>
  <si>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</si>
  <si>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</si>
  <si>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</si>
  <si>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</si>
  <si>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</si>
  <si>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</si>
  <si>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</si>
  <si>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</si>
  <si>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</si>
  <si>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</si>
  <si>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</si>
  <si>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</si>
  <si>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</si>
  <si>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</si>
  <si>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</si>
  <si>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</si>
  <si>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</si>
  <si>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</si>
  <si>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</si>
  <si>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</si>
  <si>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</si>
  <si>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</si>
  <si>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</si>
  <si>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</si>
  <si>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</si>
  <si>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</si>
  <si>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</si>
  <si>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</si>
  <si>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</si>
  <si>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</si>
  <si>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</si>
  <si>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</si>
  <si>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</si>
  <si>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</si>
  <si>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</si>
  <si>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</si>
  <si>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</si>
  <si>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</si>
  <si>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</si>
  <si>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</si>
  <si>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</si>
  <si>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</si>
  <si>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</si>
  <si>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</si>
  <si>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</si>
  <si>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</si>
  <si>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</si>
  <si>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</si>
  <si>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</si>
  <si>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</si>
  <si>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</si>
  <si>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</si>
  <si>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</si>
  <si>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</si>
  <si>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</si>
  <si>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</si>
  <si>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</si>
  <si>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</si>
  <si>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</si>
  <si>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</si>
  <si>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</si>
  <si>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</si>
  <si>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</si>
  <si>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</si>
  <si>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</si>
  <si>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</si>
  <si>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</si>
  <si>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</si>
  <si>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</si>
  <si>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</si>
  <si>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</si>
  <si>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</si>
  <si>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</si>
  <si>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</si>
  <si>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</si>
  <si>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</si>
  <si>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</si>
  <si>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</si>
  <si>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</si>
  <si>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</si>
  <si>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</si>
  <si>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</si>
  <si>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</si>
  <si>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</si>
  <si>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</si>
  <si>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</si>
  <si>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</si>
  <si>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</si>
  <si>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</si>
  <si>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</si>
  <si>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</si>
  <si>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</si>
  <si>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</si>
  <si>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</si>
  <si>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</si>
  <si>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</si>
  <si>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</si>
  <si>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</si>
  <si>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</si>
  <si>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</si>
  <si>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</si>
  <si>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</si>
  <si>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</si>
  <si>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</si>
  <si>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</si>
  <si>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</si>
  <si>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</si>
  <si>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</si>
  <si>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</si>
  <si>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</si>
  <si>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</si>
  <si>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</si>
  <si>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</si>
  <si>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</si>
  <si>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</si>
  <si>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</si>
  <si>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</si>
  <si>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</si>
  <si>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</si>
  <si>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</si>
  <si>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</si>
  <si>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</si>
  <si>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</si>
  <si>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</si>
  <si>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</si>
  <si>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</si>
  <si>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</si>
  <si>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</si>
  <si>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</si>
  <si>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</si>
  <si>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</si>
  <si>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</si>
  <si>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</si>
  <si>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</si>
  <si>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</si>
  <si>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</si>
  <si>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</si>
  <si>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</si>
  <si>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</si>
  <si>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</si>
  <si>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</si>
  <si>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</si>
  <si>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</si>
  <si>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</si>
  <si>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</si>
  <si>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</si>
  <si>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</si>
  <si>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</si>
  <si>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</si>
  <si>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</si>
  <si>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</si>
  <si>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</si>
  <si>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</si>
  <si>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</si>
  <si>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</si>
  <si>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</si>
  <si>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</si>
  <si>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</si>
  <si>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</si>
  <si>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</si>
  <si>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</si>
  <si>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</si>
  <si>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</si>
  <si>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</si>
  <si>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</si>
  <si>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</si>
  <si>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</si>
  <si>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</si>
  <si>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</si>
  <si>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</si>
  <si>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</si>
  <si>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</si>
  <si>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</si>
  <si>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</si>
  <si>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</si>
  <si>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</si>
  <si>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</si>
  <si>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</si>
  <si>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</si>
  <si>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</si>
  <si>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</si>
  <si>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</si>
  <si>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</si>
  <si>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</si>
  <si>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</si>
  <si>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</si>
  <si>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</si>
  <si>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</si>
  <si>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</si>
  <si>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</si>
  <si>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</si>
  <si>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</si>
  <si>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</si>
  <si>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</si>
  <si>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</si>
  <si>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</si>
  <si>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</si>
  <si>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</si>
  <si>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</si>
  <si>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</si>
  <si>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</si>
  <si>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</si>
  <si>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</si>
  <si>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</si>
  <si>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</si>
  <si>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</si>
  <si>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</si>
  <si>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</si>
  <si>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</si>
  <si>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</si>
  <si>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</si>
  <si>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</si>
  <si>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</si>
  <si>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</si>
  <si>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</si>
  <si>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</si>
  <si>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</si>
  <si>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</si>
  <si>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</si>
  <si>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</si>
  <si>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</si>
  <si>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</si>
  <si>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</si>
  <si>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</si>
  <si>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</si>
  <si>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</si>
  <si>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</si>
  <si>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</si>
  <si>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</si>
  <si>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</si>
  <si>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</si>
  <si>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</si>
  <si>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</si>
  <si>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</si>
  <si>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</si>
  <si>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</si>
  <si>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</si>
  <si>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</si>
  <si>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</si>
  <si>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</si>
  <si>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</si>
  <si>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</si>
  <si>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</si>
  <si>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</si>
  <si>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</si>
  <si>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</si>
  <si>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</si>
  <si>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</si>
  <si>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</si>
  <si>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</si>
  <si>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</si>
  <si>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</si>
  <si>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</si>
  <si>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</si>
  <si>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</si>
  <si>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</si>
  <si>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</si>
  <si>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</si>
  <si>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</si>
  <si>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</si>
  <si>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</si>
  <si>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</si>
  <si>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</si>
  <si>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</si>
  <si>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</si>
  <si>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</si>
  <si>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</si>
  <si>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</si>
  <si>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</si>
  <si>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</si>
  <si>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</si>
  <si>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</si>
  <si>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</si>
  <si>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</si>
  <si>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</si>
  <si>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</si>
  <si>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</si>
  <si>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</si>
  <si>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</si>
  <si>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</si>
  <si>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</si>
  <si>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</si>
  <si>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</si>
  <si>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</si>
  <si>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</si>
  <si>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</si>
  <si>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</si>
  <si>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</si>
  <si>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</si>
  <si>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</si>
  <si>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</si>
  <si>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</si>
  <si>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</si>
  <si>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</si>
  <si>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</si>
  <si>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</si>
  <si>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</si>
  <si>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</si>
  <si>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</si>
  <si>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</si>
  <si>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</si>
  <si>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</si>
  <si>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</si>
  <si>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</si>
  <si>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</si>
  <si>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</si>
  <si>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</si>
  <si>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</si>
  <si>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</si>
  <si>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</si>
  <si>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</si>
  <si>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</si>
  <si>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</si>
  <si>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</si>
  <si>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</si>
  <si>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</si>
  <si>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</si>
  <si>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</si>
  <si>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</si>
  <si>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</si>
  <si>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</si>
  <si>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</si>
  <si>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</si>
  <si>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</si>
  <si>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</si>
  <si>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</si>
  <si>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</si>
  <si>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</si>
  <si>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</si>
  <si>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</si>
  <si>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</si>
  <si>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</si>
  <si>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</si>
  <si>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</si>
  <si>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</si>
  <si>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</si>
  <si>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</si>
  <si>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</si>
  <si>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</si>
  <si>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</si>
  <si>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</si>
  <si>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</si>
  <si>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</si>
  <si>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</si>
  <si>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</si>
  <si>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</si>
  <si>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</si>
  <si>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</si>
  <si>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</si>
  <si>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</si>
  <si>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</si>
  <si>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</si>
  <si>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</si>
  <si>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</si>
  <si>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</si>
  <si>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</si>
  <si>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</si>
  <si>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</si>
  <si>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</si>
  <si>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</si>
  <si>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</si>
  <si>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</si>
  <si>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</si>
  <si>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</si>
  <si>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</si>
  <si>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</si>
  <si>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</si>
  <si>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</si>
  <si>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</si>
  <si>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</si>
  <si>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</si>
  <si>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</si>
  <si>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</si>
  <si>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</si>
  <si>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</si>
  <si>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</si>
  <si>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</si>
  <si>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</si>
  <si>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</si>
  <si>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</si>
  <si>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</si>
  <si>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</si>
  <si>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</si>
  <si>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</si>
  <si>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</si>
  <si>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</si>
  <si>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</si>
  <si>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</si>
  <si>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</si>
  <si>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</si>
  <si>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</si>
  <si>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</si>
  <si>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</si>
  <si>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</si>
  <si>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</si>
  <si>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</si>
  <si>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</si>
  <si>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</si>
  <si>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</si>
  <si>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</si>
  <si>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</si>
  <si>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</si>
  <si>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</si>
  <si>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</si>
  <si>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</si>
  <si>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</si>
  <si>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</si>
  <si>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</si>
  <si>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</si>
  <si>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</si>
  <si>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</si>
  <si>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</si>
  <si>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</si>
  <si>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</si>
  <si>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</si>
  <si>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</si>
  <si>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</si>
  <si>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</si>
  <si>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</si>
  <si>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</si>
  <si>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</si>
  <si>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</si>
  <si>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</si>
  <si>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</si>
  <si>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</si>
  <si>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</si>
  <si>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</si>
  <si>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</si>
  <si>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</si>
  <si>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</si>
  <si>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</si>
  <si>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</si>
  <si>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</si>
  <si>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</si>
  <si>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</si>
  <si>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</si>
  <si>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</si>
  <si>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</si>
  <si>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</si>
  <si>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</si>
  <si>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</si>
  <si>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</si>
  <si>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</si>
  <si>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</si>
  <si>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</si>
  <si>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</si>
  <si>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</si>
  <si>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</si>
  <si>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</si>
  <si>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</si>
  <si>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</si>
  <si>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</si>
  <si>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</si>
  <si>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</si>
  <si>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</si>
  <si>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</si>
  <si>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</si>
  <si>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</si>
  <si>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</si>
  <si>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</si>
  <si>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</si>
  <si>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</si>
  <si>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</si>
  <si>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</si>
  <si>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</si>
  <si>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</si>
  <si>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</si>
  <si>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</si>
  <si>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</si>
  <si>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</si>
  <si>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</si>
  <si>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</si>
  <si>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</si>
  <si>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</si>
  <si>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</si>
  <si>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</si>
  <si>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</si>
  <si>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</si>
  <si>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</si>
  <si>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</si>
  <si>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</si>
  <si>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</si>
  <si>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</si>
  <si>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</si>
  <si>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</si>
  <si>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</si>
  <si>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</si>
  <si>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</si>
  <si>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</si>
  <si>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</si>
  <si>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</si>
  <si>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</si>
  <si>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</si>
  <si>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</si>
  <si>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</si>
  <si>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</si>
  <si>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</si>
  <si>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</si>
  <si>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</si>
  <si>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</si>
  <si>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</si>
  <si>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</si>
  <si>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</si>
  <si>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</si>
  <si>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</si>
  <si>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</si>
  <si>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</si>
  <si>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</si>
  <si>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</si>
  <si>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</si>
  <si>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</si>
  <si>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</si>
  <si>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</si>
  <si>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</si>
  <si>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</si>
  <si>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</si>
  <si>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</si>
  <si>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</si>
  <si>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</si>
  <si>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</si>
  <si>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</si>
  <si>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</si>
  <si>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</si>
  <si>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</si>
  <si>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</si>
  <si>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</si>
  <si>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</si>
  <si>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</si>
  <si>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</si>
  <si>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</si>
  <si>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</si>
  <si>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</si>
  <si>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</si>
  <si>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</si>
  <si>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</si>
  <si>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</si>
  <si>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</si>
  <si>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</si>
  <si>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</si>
  <si>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</si>
  <si>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</si>
  <si>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</si>
  <si>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</si>
  <si>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</si>
  <si>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</si>
  <si>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</si>
  <si>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</si>
  <si>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</si>
  <si>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</si>
  <si>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</si>
  <si>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</si>
  <si>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</si>
  <si>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</si>
  <si>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</si>
  <si>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</si>
  <si>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</si>
  <si>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</si>
  <si>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</si>
  <si>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</si>
  <si>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</si>
  <si>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</si>
  <si>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</si>
  <si>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</si>
  <si>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</si>
  <si>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</si>
  <si>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</si>
  <si>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</si>
  <si>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</si>
  <si>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</si>
  <si>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</si>
  <si>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</si>
  <si>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</si>
  <si>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</si>
  <si>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</si>
  <si>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</si>
  <si>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</si>
  <si>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</si>
  <si>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</si>
  <si>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</si>
  <si>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</si>
  <si>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</si>
  <si>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</si>
  <si>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</si>
  <si>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</si>
  <si>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</si>
  <si>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</si>
  <si>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</si>
  <si>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</si>
  <si>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</si>
  <si>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</si>
  <si>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</si>
  <si>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</si>
  <si>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</si>
  <si>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</si>
  <si>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</si>
  <si>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</si>
  <si>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</si>
  <si>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</si>
  <si>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</si>
  <si>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</si>
  <si>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</si>
  <si>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</si>
  <si>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</si>
  <si>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</si>
  <si>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</si>
  <si>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</si>
  <si>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</si>
  <si>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</si>
  <si>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</si>
  <si>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</si>
  <si>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</si>
  <si>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</si>
  <si>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</si>
  <si>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</si>
  <si>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</si>
  <si>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</si>
  <si>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</si>
  <si>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</si>
  <si>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</si>
  <si>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</si>
  <si>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</si>
  <si>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</si>
  <si>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</si>
  <si>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</si>
  <si>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</si>
  <si>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</si>
  <si>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</si>
  <si>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</si>
  <si>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</si>
  <si>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</si>
  <si>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</si>
  <si>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</si>
  <si>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</si>
  <si>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</si>
  <si>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</si>
  <si>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</si>
  <si>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</si>
  <si>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</si>
  <si>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</si>
  <si>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</si>
  <si>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</si>
  <si>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</si>
  <si>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</si>
  <si>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</si>
  <si>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</si>
  <si>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</si>
  <si>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</si>
  <si>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</si>
  <si>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</si>
  <si>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</si>
  <si>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</si>
  <si>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</si>
  <si>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</si>
  <si>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</si>
  <si>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</si>
  <si>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</si>
  <si>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</si>
  <si>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</si>
  <si>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</si>
  <si>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</si>
  <si>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</si>
  <si>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</si>
  <si>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</si>
  <si>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</si>
  <si>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</si>
  <si>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</si>
  <si>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</si>
  <si>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</si>
  <si>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</si>
  <si>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</si>
  <si>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</si>
  <si>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</si>
  <si>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</si>
  <si>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</si>
  <si>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</si>
  <si>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</si>
  <si>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</si>
  <si>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</si>
  <si>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</si>
  <si>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</si>
  <si>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</si>
  <si>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</si>
  <si>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</si>
  <si>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</si>
  <si>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</si>
  <si>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</si>
  <si>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</si>
  <si>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</si>
  <si>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</si>
  <si>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</si>
  <si>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</si>
  <si>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</si>
  <si>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</si>
  <si>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</si>
  <si>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</si>
  <si>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</si>
  <si>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</si>
  <si>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</si>
  <si>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</si>
  <si>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</si>
  <si>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</si>
  <si>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</si>
  <si>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</si>
  <si>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</si>
  <si>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</si>
  <si>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</si>
  <si>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</si>
  <si>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</si>
  <si>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</si>
  <si>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</si>
  <si>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</si>
  <si>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</si>
  <si>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</si>
  <si>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</si>
  <si>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</si>
  <si>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</si>
  <si>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</si>
  <si>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</si>
  <si>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</si>
  <si>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</si>
  <si>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</si>
  <si>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</si>
  <si>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</si>
  <si>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</si>
  <si>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</si>
  <si>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</si>
  <si>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</si>
  <si>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</si>
  <si>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</si>
  <si>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</si>
  <si>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</si>
  <si>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</si>
  <si>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</si>
  <si>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</si>
  <si>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</si>
  <si>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</si>
  <si>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</si>
  <si>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</si>
  <si>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</si>
  <si>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</si>
  <si>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</si>
  <si>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</si>
  <si>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</si>
  <si>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</si>
  <si>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</si>
  <si>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</si>
  <si>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</si>
  <si>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</si>
  <si>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</si>
  <si>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</si>
  <si>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</si>
  <si>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</si>
  <si>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</si>
  <si>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</si>
  <si>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</si>
  <si>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</si>
  <si>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</si>
  <si>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</si>
  <si>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</si>
  <si>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</si>
  <si>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</si>
  <si>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</si>
  <si>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</si>
  <si>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</si>
  <si>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</si>
  <si>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</si>
  <si>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</si>
  <si>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</si>
  <si>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</si>
  <si>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</si>
  <si>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</si>
  <si>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</si>
  <si>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</si>
  <si>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</si>
  <si>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</si>
  <si>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</si>
  <si>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</si>
  <si>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</si>
  <si>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</si>
  <si>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</si>
  <si>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</si>
  <si>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</si>
  <si>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</si>
  <si>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</si>
  <si>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</si>
  <si>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</si>
  <si>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</si>
  <si>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</si>
  <si>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</si>
  <si>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</si>
  <si>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</si>
  <si>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</si>
  <si>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</si>
  <si>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</si>
  <si>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</si>
  <si>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</si>
  <si>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</si>
  <si>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</si>
  <si>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</si>
  <si>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</si>
  <si>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</si>
  <si>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</si>
  <si>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</si>
  <si>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</si>
  <si>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</si>
  <si>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</si>
  <si>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</si>
  <si>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</si>
  <si>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</si>
  <si>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</si>
  <si>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</si>
  <si>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</si>
  <si>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</si>
  <si>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</si>
  <si>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</si>
  <si>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</si>
  <si>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</si>
  <si>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</si>
  <si>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</si>
  <si>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</si>
  <si>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</si>
  <si>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</si>
  <si>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</si>
  <si>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</si>
  <si>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</si>
  <si>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</si>
  <si>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</si>
  <si>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</si>
  <si>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</si>
  <si>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</si>
  <si>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</si>
  <si>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</si>
  <si>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</si>
  <si>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</si>
  <si>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</si>
  <si>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</si>
  <si>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</si>
  <si>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</si>
  <si>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</si>
  <si>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</si>
  <si>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</si>
  <si>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</si>
  <si>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</si>
  <si>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</si>
  <si>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</si>
  <si>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</si>
  <si>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</si>
  <si>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</si>
  <si>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</si>
  <si>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</si>
  <si>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</si>
  <si>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</si>
  <si>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</si>
  <si>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</si>
  <si>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</si>
  <si>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</si>
  <si>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</si>
  <si>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</si>
  <si>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</si>
  <si>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</si>
  <si>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</si>
  <si>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</si>
  <si>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</si>
  <si>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</si>
  <si>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</si>
  <si>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</si>
  <si>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</si>
  <si>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</si>
  <si>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</si>
  <si>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</si>
  <si>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</si>
  <si>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</si>
  <si>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</si>
  <si>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</si>
  <si>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</si>
  <si>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</si>
  <si>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</si>
  <si>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</si>
  <si>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</si>
  <si>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</si>
  <si>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</si>
  <si>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</si>
  <si>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</si>
  <si>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</si>
  <si>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</si>
  <si>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</si>
  <si>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</si>
  <si>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</si>
  <si>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</si>
  <si>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</si>
  <si>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</si>
  <si>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</si>
  <si>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</si>
  <si>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</si>
  <si>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</si>
  <si>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</si>
  <si>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</si>
  <si>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</si>
  <si>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</si>
  <si>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</si>
  <si>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</si>
  <si>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</si>
  <si>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</si>
  <si>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</si>
  <si>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</si>
  <si>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</si>
  <si>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</si>
  <si>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</si>
  <si>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</si>
  <si>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</si>
  <si>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</si>
  <si>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</si>
  <si>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</si>
  <si>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</si>
  <si>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</si>
  <si>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</si>
  <si>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</si>
  <si>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</si>
  <si>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</si>
  <si>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</si>
  <si>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</si>
  <si>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</si>
  <si>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</si>
  <si>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</si>
  <si>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</si>
  <si>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</si>
  <si>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</si>
  <si>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</si>
  <si>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</si>
  <si>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</si>
  <si>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</si>
  <si>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</si>
  <si>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</si>
  <si>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</si>
  <si>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</si>
  <si>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</si>
  <si>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</si>
  <si>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</si>
  <si>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</si>
  <si>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</si>
  <si>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</si>
  <si>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</si>
  <si>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</si>
  <si>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</si>
  <si>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</si>
  <si>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</si>
  <si>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</si>
  <si>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</si>
  <si>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</si>
  <si>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</si>
  <si>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</si>
  <si>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</si>
  <si>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</si>
  <si>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</si>
  <si>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</si>
  <si>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</si>
  <si>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</si>
  <si>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</si>
  <si>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</si>
  <si>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</si>
  <si>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</si>
  <si>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</si>
  <si>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</si>
  <si>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</si>
  <si>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</si>
  <si>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</si>
  <si>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</si>
  <si>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</si>
  <si>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</si>
  <si>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</si>
  <si>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</si>
  <si>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</si>
  <si>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</si>
  <si>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</si>
  <si>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</si>
  <si>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</si>
  <si>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</si>
  <si>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</si>
  <si>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</si>
  <si>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</si>
  <si>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</si>
  <si>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</si>
  <si>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</si>
  <si>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</si>
  <si>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</si>
  <si>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</si>
  <si>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</si>
  <si>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</si>
  <si>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</si>
  <si>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</si>
  <si>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</si>
  <si>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</si>
  <si>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</si>
  <si>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</si>
  <si>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</si>
  <si>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</si>
  <si>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</si>
  <si>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</si>
  <si>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</si>
  <si>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</si>
  <si>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</si>
  <si>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</si>
  <si>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</si>
  <si>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</si>
  <si>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</si>
  <si>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</si>
  <si>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</si>
  <si>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</si>
  <si>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</si>
  <si>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</si>
  <si>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</si>
  <si>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</si>
  <si>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</si>
  <si>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</si>
  <si>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</si>
  <si>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</si>
  <si>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</si>
  <si>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</si>
  <si>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</si>
  <si>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</si>
  <si>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</si>
  <si>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</si>
  <si>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</si>
  <si>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</si>
  <si>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</si>
  <si>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</si>
  <si>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</si>
  <si>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</si>
  <si>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</si>
  <si>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</si>
  <si>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</si>
  <si>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</si>
  <si>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</si>
  <si>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</si>
  <si>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</si>
  <si>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</si>
  <si>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</si>
  <si>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</si>
  <si>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</si>
  <si>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</si>
  <si>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</si>
  <si>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</si>
  <si>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</si>
  <si>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</si>
  <si>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</si>
  <si>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</si>
  <si>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</si>
  <si>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</si>
  <si>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</si>
  <si>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</si>
  <si>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</si>
  <si>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</si>
  <si>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</si>
  <si>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</si>
  <si>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</si>
  <si>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</si>
  <si>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</si>
  <si>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</si>
  <si>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</si>
  <si>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</si>
  <si>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</si>
  <si>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</si>
  <si>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</si>
  <si>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</si>
  <si>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</si>
  <si>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</si>
  <si>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</si>
  <si>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</si>
  <si>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</si>
  <si>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</si>
  <si>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</si>
  <si>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</si>
  <si>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</si>
  <si>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</si>
  <si>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</si>
  <si>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</si>
  <si>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</si>
  <si>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</si>
  <si>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</si>
  <si>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</si>
  <si>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</si>
  <si>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</si>
  <si>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</si>
  <si>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</si>
  <si>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</si>
  <si>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</si>
  <si>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</si>
  <si>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</si>
  <si>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</si>
  <si>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</si>
  <si>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</si>
  <si>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</si>
  <si>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</si>
  <si>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</si>
  <si>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</si>
  <si>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</si>
  <si>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</si>
  <si>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</si>
  <si>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</si>
  <si>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</si>
  <si>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</si>
  <si>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</si>
  <si>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</si>
  <si>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</si>
  <si>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</si>
  <si>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</si>
  <si>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</si>
  <si>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</si>
  <si>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</si>
  <si>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</si>
  <si>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</si>
  <si>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</si>
  <si>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</si>
  <si>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</si>
  <si>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</si>
  <si>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</si>
  <si>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</si>
  <si>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</si>
  <si>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</si>
  <si>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</si>
  <si>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</si>
  <si>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</si>
  <si>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</si>
  <si>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</si>
  <si>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</si>
  <si>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</si>
  <si>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</si>
  <si>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</si>
  <si>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</si>
  <si>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</si>
  <si>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</si>
  <si>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</si>
  <si>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</si>
  <si>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</si>
  <si>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</si>
  <si>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</si>
  <si>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</si>
  <si>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</si>
  <si>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</si>
  <si>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</si>
  <si>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</si>
  <si>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</si>
  <si>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</si>
  <si>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</si>
  <si>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</si>
  <si>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</si>
  <si>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</si>
  <si>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</si>
  <si>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</si>
  <si>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</si>
  <si>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</si>
  <si>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</si>
  <si>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</si>
  <si>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</si>
  <si>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</si>
  <si>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</si>
  <si>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</si>
  <si>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</si>
  <si>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</si>
  <si>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</si>
  <si>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</si>
  <si>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</si>
  <si>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</si>
  <si>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</si>
  <si>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</si>
  <si>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</si>
  <si>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</si>
  <si>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</si>
  <si>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</si>
  <si>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</si>
  <si>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</si>
  <si>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</si>
  <si>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</si>
  <si>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</si>
  <si>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</si>
  <si>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</si>
  <si>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</si>
  <si>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</si>
  <si>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</si>
  <si>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</si>
  <si>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</si>
  <si>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</si>
  <si>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</si>
  <si>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</si>
  <si>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</si>
  <si>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</si>
  <si>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</si>
  <si>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</si>
  <si>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</si>
  <si>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</si>
  <si>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</si>
  <si>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</si>
  <si>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</si>
  <si>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</si>
  <si>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</si>
  <si>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</si>
  <si>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</si>
  <si>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</si>
  <si>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</si>
  <si>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</si>
  <si>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</si>
  <si>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</si>
  <si>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</si>
  <si>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</si>
  <si>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</si>
  <si>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</si>
  <si>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</si>
  <si>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</si>
  <si>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</si>
  <si>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</si>
  <si>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</si>
  <si>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</si>
  <si>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</si>
  <si>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</si>
  <si>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</si>
  <si>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</si>
  <si>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</si>
  <si>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</si>
  <si>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</si>
  <si>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</si>
  <si>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</si>
  <si>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</si>
  <si>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</si>
  <si>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</si>
  <si>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</si>
  <si>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</si>
  <si>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</si>
  <si>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</si>
  <si>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</si>
  <si>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</si>
  <si>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</si>
  <si>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</si>
  <si>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</si>
  <si>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</si>
  <si>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</si>
  <si>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</si>
  <si>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</si>
  <si>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</si>
  <si>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</si>
  <si>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</si>
  <si>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</si>
  <si>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</si>
  <si>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</si>
  <si>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</si>
  <si>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</si>
  <si>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</si>
  <si>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</si>
  <si>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</si>
  <si>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</si>
  <si>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</si>
  <si>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</si>
  <si>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</si>
  <si>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</si>
  <si>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</si>
  <si>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</si>
  <si>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</si>
  <si>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</si>
  <si>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</si>
  <si>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</si>
  <si>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</si>
  <si>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</si>
  <si>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</si>
  <si>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</si>
  <si>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</si>
  <si>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</si>
  <si>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</si>
  <si>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</si>
  <si>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</si>
  <si>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</si>
  <si>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</si>
  <si>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</si>
  <si>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</si>
  <si>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</si>
  <si>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</si>
  <si>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</si>
  <si>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</si>
  <si>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</si>
  <si>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</si>
  <si>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</si>
  <si>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</si>
  <si>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</si>
  <si>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</si>
  <si>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</si>
  <si>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</si>
  <si>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</si>
  <si>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</si>
  <si>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</si>
  <si>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</si>
  <si>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</si>
  <si>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</si>
  <si>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</si>
  <si>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</si>
  <si>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</si>
  <si>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</si>
  <si>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</si>
  <si>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</si>
  <si>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</si>
  <si>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</si>
  <si>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</si>
  <si>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</si>
  <si>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</si>
  <si>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</si>
  <si>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</si>
  <si>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</si>
  <si>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</si>
  <si>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</si>
  <si>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</si>
  <si>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</si>
  <si>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</si>
  <si>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</si>
  <si>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</si>
  <si>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</si>
  <si>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</si>
  <si>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</si>
  <si>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</si>
  <si>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</si>
  <si>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</si>
  <si>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</si>
  <si>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</si>
  <si>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</si>
  <si>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</si>
  <si>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</si>
  <si>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</si>
  <si>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</si>
  <si>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</si>
  <si>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</si>
  <si>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</si>
  <si>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</si>
  <si>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</si>
  <si>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</si>
  <si>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</si>
  <si>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</si>
  <si>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</si>
  <si>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</si>
  <si>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</si>
  <si>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</si>
  <si>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</si>
  <si>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</si>
  <si>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</si>
  <si>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</si>
  <si>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</si>
  <si>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</si>
  <si>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</si>
  <si>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</si>
  <si>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</si>
  <si>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</si>
  <si>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</si>
  <si>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</si>
  <si>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</si>
  <si>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</si>
  <si>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</si>
  <si>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</si>
  <si>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</si>
  <si>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</si>
  <si>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</si>
  <si>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</si>
  <si>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</si>
  <si>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</si>
  <si>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</si>
  <si>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</si>
  <si>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</si>
  <si>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</si>
  <si>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</si>
  <si>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</si>
  <si>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</si>
  <si>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</si>
  <si>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</si>
  <si>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</si>
  <si>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</si>
  <si>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</si>
  <si>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</si>
  <si>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</si>
  <si>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</si>
  <si>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</si>
  <si>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</si>
  <si>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</si>
  <si>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</si>
  <si>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</si>
  <si>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</si>
  <si>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</si>
  <si>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</si>
  <si>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</si>
  <si>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</si>
  <si>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</si>
  <si>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</si>
  <si>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</si>
  <si>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</si>
  <si>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</si>
  <si>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</si>
  <si>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</si>
  <si>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</si>
  <si>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</si>
  <si>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</si>
  <si>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</si>
  <si>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</si>
  <si>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</si>
  <si>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</si>
  <si>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</si>
  <si>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</si>
  <si>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</si>
  <si>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</si>
  <si>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</si>
  <si>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</si>
  <si>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</si>
  <si>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</si>
  <si>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</si>
  <si>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</si>
  <si>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</si>
  <si>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</si>
  <si>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</si>
  <si>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</si>
  <si>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</si>
  <si>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</si>
  <si>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</si>
  <si>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</si>
  <si>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</si>
  <si>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</si>
  <si>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</si>
  <si>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</si>
  <si>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</si>
  <si>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</si>
  <si>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</si>
  <si>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</si>
  <si>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</si>
  <si>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</si>
  <si>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</si>
  <si>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</si>
  <si>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</si>
  <si>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</si>
  <si>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</si>
  <si>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</si>
  <si>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</si>
  <si>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</si>
  <si>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</si>
  <si>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</si>
  <si>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</si>
  <si>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</si>
  <si>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</si>
  <si>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</si>
  <si>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</si>
  <si>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</si>
  <si>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</si>
  <si>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</si>
  <si>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</si>
  <si>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</si>
  <si>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</si>
  <si>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</si>
  <si>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</si>
  <si>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</si>
  <si>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</si>
  <si>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</si>
  <si>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</si>
  <si>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</si>
  <si>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</si>
  <si>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</si>
  <si>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</si>
  <si>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</si>
  <si>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</si>
  <si>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</si>
  <si>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</si>
  <si>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</si>
  <si>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</si>
  <si>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</si>
  <si>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</si>
  <si>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</si>
  <si>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</si>
  <si>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</si>
  <si>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</si>
  <si>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</si>
  <si>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</si>
  <si>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</si>
  <si>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</si>
  <si>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</si>
  <si>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</si>
  <si>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</si>
  <si>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</si>
  <si>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</si>
  <si>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</si>
  <si>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</si>
  <si>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</si>
  <si>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</si>
  <si>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</si>
  <si>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</si>
  <si>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</si>
  <si>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</si>
  <si>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</si>
  <si>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</si>
  <si>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</si>
  <si>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</si>
  <si>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</si>
  <si>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</si>
  <si>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</si>
  <si>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</si>
  <si>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</si>
  <si>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</si>
  <si>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</si>
  <si>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</si>
  <si>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</si>
  <si>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</si>
  <si>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</si>
  <si>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</si>
  <si>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</si>
  <si>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</si>
  <si>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</si>
  <si>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</si>
  <si>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</si>
  <si>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</si>
  <si>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</si>
  <si>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</si>
  <si>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</si>
  <si>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</si>
  <si>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</si>
  <si>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</si>
  <si>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</si>
  <si>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</si>
  <si>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</si>
  <si>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</si>
  <si>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</si>
  <si>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</si>
  <si>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</si>
  <si>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</si>
  <si>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</si>
  <si>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</si>
  <si>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</si>
  <si>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</si>
  <si>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</si>
  <si>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</si>
  <si>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</si>
  <si>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</si>
  <si>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</si>
  <si>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</si>
  <si>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</si>
  <si>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</si>
  <si>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</si>
  <si>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</si>
  <si>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</si>
  <si>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</si>
  <si>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</si>
  <si>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</si>
  <si>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</si>
  <si>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</si>
  <si>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</si>
  <si>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</si>
  <si>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</si>
  <si>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</si>
  <si>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</si>
  <si>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</si>
  <si>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</si>
  <si>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</si>
  <si>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</si>
  <si>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</si>
  <si>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</si>
  <si>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</si>
  <si>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</si>
  <si>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</si>
  <si>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</si>
  <si>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</si>
  <si>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</si>
  <si>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</si>
  <si>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</si>
  <si>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</si>
  <si>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</si>
  <si>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</si>
  <si>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</si>
  <si>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</si>
  <si>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</si>
  <si>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</si>
  <si>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</si>
  <si>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</si>
  <si>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</si>
  <si>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</si>
  <si>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</si>
  <si>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</si>
  <si>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</si>
  <si>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</si>
  <si>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</si>
  <si>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</si>
  <si>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</si>
  <si>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</si>
  <si>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</si>
  <si>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</si>
  <si>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</si>
  <si>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</si>
  <si>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</si>
  <si>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</si>
  <si>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</si>
  <si>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</si>
  <si>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</si>
  <si>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</si>
  <si>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</si>
  <si>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</si>
  <si>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</si>
  <si>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</si>
  <si>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</si>
  <si>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</si>
  <si>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</si>
  <si>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</si>
  <si>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</si>
  <si>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</si>
  <si>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</si>
  <si>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</si>
  <si>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</si>
  <si>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</si>
  <si>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</si>
  <si>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</si>
  <si>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</si>
  <si>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</si>
  <si>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</si>
  <si>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</si>
  <si>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</si>
  <si>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</si>
  <si>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</si>
  <si>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</si>
  <si>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</si>
  <si>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</si>
  <si>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</si>
  <si>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</si>
  <si>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</si>
  <si>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</si>
  <si>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</si>
  <si>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</si>
  <si>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</si>
  <si>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</si>
  <si>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</si>
  <si>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</si>
  <si>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</si>
  <si>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</si>
  <si>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</si>
  <si>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</si>
  <si>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</si>
  <si>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</si>
  <si>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</si>
  <si>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</si>
  <si>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</si>
  <si>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</si>
  <si>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</si>
  <si>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</si>
  <si>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</si>
  <si>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</si>
  <si>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</si>
  <si>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</si>
  <si>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</si>
  <si>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</si>
  <si>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</si>
  <si>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</si>
  <si>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</si>
  <si>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</si>
  <si>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</si>
  <si>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</si>
  <si>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</si>
  <si>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</si>
  <si>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</si>
  <si>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</si>
  <si>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</si>
  <si>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</si>
  <si>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</si>
  <si>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</si>
  <si>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</si>
  <si>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</si>
  <si>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</si>
  <si>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</si>
  <si>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</si>
  <si>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</si>
  <si>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</si>
  <si>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</si>
  <si>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</si>
  <si>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</si>
  <si>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</si>
  <si>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</si>
  <si>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</si>
  <si>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</si>
  <si>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</si>
  <si>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</si>
  <si>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</si>
  <si>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</si>
  <si>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</si>
  <si>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</si>
  <si>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</si>
  <si>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</si>
  <si>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</si>
  <si>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</si>
  <si>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</si>
  <si>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</si>
  <si>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</si>
  <si>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</si>
  <si>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</si>
  <si>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</si>
  <si>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</si>
  <si>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</si>
  <si>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</si>
  <si>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</si>
  <si>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</si>
  <si>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</si>
  <si>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</si>
  <si>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</si>
  <si>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</si>
  <si>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</si>
  <si>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</si>
  <si>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</si>
  <si>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</si>
  <si>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</si>
  <si>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</si>
  <si>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</si>
  <si>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</si>
  <si>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</si>
  <si>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</si>
  <si>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</si>
  <si>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</si>
  <si>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</si>
  <si>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</si>
  <si>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</si>
  <si>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</si>
  <si>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</si>
  <si>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</si>
  <si>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</si>
  <si>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</si>
  <si>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</si>
  <si>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</si>
  <si>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</si>
  <si>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</si>
  <si>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</si>
  <si>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</si>
  <si>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</si>
  <si>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</si>
  <si>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</si>
  <si>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</si>
  <si>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</si>
  <si>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</si>
  <si>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</si>
  <si>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</si>
  <si>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</si>
  <si>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</si>
  <si>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</si>
  <si>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</si>
  <si>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</si>
  <si>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</si>
  <si>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</si>
  <si>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</si>
  <si>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</si>
  <si>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</si>
  <si>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</si>
  <si>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</si>
  <si>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</si>
  <si>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</si>
  <si>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</si>
  <si>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</si>
  <si>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</si>
  <si>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</si>
  <si>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</si>
  <si>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</si>
  <si>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</si>
  <si>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</si>
  <si>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</si>
  <si>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</si>
  <si>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</si>
  <si>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</si>
  <si>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</si>
  <si>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</si>
  <si>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</si>
  <si>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</si>
  <si>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</si>
  <si>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</si>
  <si>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</si>
  <si>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</si>
  <si>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</si>
  <si>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</si>
  <si>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</si>
  <si>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</si>
  <si>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</si>
  <si>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</si>
  <si>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</si>
  <si>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</si>
  <si>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</si>
  <si>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</si>
  <si>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</si>
  <si>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</si>
  <si>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</si>
  <si>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</si>
  <si>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</si>
  <si>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</si>
  <si>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</si>
  <si>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</si>
  <si>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</si>
  <si>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</si>
  <si>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</si>
  <si>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</si>
  <si>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</si>
  <si>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</si>
  <si>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</si>
  <si>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</si>
  <si>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</si>
  <si>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</si>
  <si>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</si>
  <si>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</si>
  <si>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</si>
  <si>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</si>
  <si>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</si>
  <si>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</si>
  <si>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</si>
  <si>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</si>
  <si>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</si>
  <si>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</si>
  <si>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</si>
  <si>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</si>
  <si>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</si>
  <si>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</si>
  <si>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</si>
  <si>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</si>
  <si>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</si>
  <si>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</si>
  <si>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</si>
  <si>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</si>
  <si>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</si>
  <si>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</si>
  <si>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</si>
  <si>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</si>
  <si>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</si>
  <si>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</si>
  <si>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</si>
  <si>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</si>
  <si>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</si>
  <si>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</si>
  <si>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</si>
  <si>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</si>
  <si>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</si>
  <si>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</si>
  <si>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</si>
  <si>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</si>
  <si>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</si>
  <si>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</si>
  <si>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</si>
  <si>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</si>
  <si>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</si>
  <si>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</si>
  <si>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</si>
  <si>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</si>
  <si>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</si>
  <si>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</si>
  <si>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</si>
  <si>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</si>
  <si>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</si>
  <si>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</si>
  <si>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</si>
  <si>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</si>
  <si>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</si>
  <si>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</si>
  <si>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</si>
  <si>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</si>
  <si>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</si>
  <si>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</si>
  <si>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</si>
  <si>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</si>
  <si>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</si>
  <si>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</si>
  <si>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</si>
  <si>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</si>
  <si>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</si>
  <si>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</si>
  <si>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</si>
  <si>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</si>
  <si>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</si>
  <si>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</si>
  <si>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</si>
  <si>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</si>
  <si>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</si>
  <si>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</si>
  <si>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</si>
  <si>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</si>
  <si>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</si>
  <si>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</si>
  <si>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</si>
  <si>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</si>
  <si>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</si>
  <si>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</si>
  <si>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</si>
  <si>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</si>
  <si>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</si>
  <si>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</si>
  <si>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</si>
  <si>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</si>
  <si>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</si>
  <si>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</si>
  <si>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</si>
  <si>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</si>
  <si>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</si>
  <si>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</si>
  <si>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</si>
  <si>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</si>
  <si>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</si>
  <si>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</si>
  <si>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</si>
  <si>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</si>
  <si>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</si>
  <si>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</si>
  <si>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</si>
  <si>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</si>
  <si>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</si>
  <si>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</si>
  <si>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</si>
  <si>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</si>
  <si>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</si>
  <si>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</si>
  <si>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</si>
  <si>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</si>
  <si>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</si>
  <si>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</si>
  <si>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</si>
  <si>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</si>
  <si>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</si>
  <si>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</si>
  <si>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</si>
  <si>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</si>
  <si>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</si>
  <si>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</si>
  <si>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</si>
  <si>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</si>
  <si>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</si>
  <si>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</si>
  <si>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</si>
  <si>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</si>
  <si>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</si>
  <si>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</si>
  <si>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</si>
  <si>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</si>
  <si>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</si>
  <si>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</si>
  <si>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</si>
  <si>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</si>
  <si>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</si>
  <si>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</si>
  <si>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</si>
  <si>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</si>
  <si>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</si>
  <si>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</si>
  <si>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</si>
  <si>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</si>
  <si>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</si>
  <si>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</si>
  <si>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</si>
  <si>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</si>
  <si>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</si>
  <si>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</si>
  <si>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</si>
  <si>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</si>
  <si>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</si>
  <si>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</si>
  <si>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</si>
  <si>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</si>
  <si>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</si>
  <si>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</si>
  <si>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</si>
  <si>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</si>
  <si>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</si>
  <si>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</si>
  <si>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</si>
  <si>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</si>
  <si>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</si>
  <si>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</si>
  <si>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</si>
  <si>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</si>
  <si>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</si>
  <si>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</si>
  <si>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</si>
  <si>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</si>
  <si>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</si>
  <si>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</si>
  <si>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</si>
  <si>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</si>
  <si>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</si>
  <si>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</si>
  <si>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</si>
  <si>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</si>
  <si>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</si>
  <si>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</si>
  <si>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</si>
  <si>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</si>
  <si>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</si>
  <si>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</si>
  <si>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</si>
  <si>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</si>
  <si>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</si>
  <si>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</si>
  <si>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</si>
  <si>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</si>
  <si>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</si>
  <si>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</si>
  <si>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</si>
  <si>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</si>
  <si>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</si>
  <si>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</si>
  <si>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</si>
  <si>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</si>
  <si>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</si>
  <si>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</si>
  <si>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</si>
  <si>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</si>
  <si>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</si>
  <si>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</si>
  <si>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</si>
  <si>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</si>
  <si>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</si>
  <si>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</si>
  <si>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</si>
  <si>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</si>
  <si>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</si>
  <si>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</si>
  <si>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</si>
  <si>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</si>
  <si>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</si>
  <si>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</si>
  <si>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</si>
  <si>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</si>
  <si>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</si>
  <si>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</si>
  <si>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</si>
  <si>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</si>
  <si>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</si>
  <si>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</si>
  <si>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</si>
  <si>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</si>
  <si>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</si>
  <si>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</si>
  <si>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</si>
  <si>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</si>
  <si>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</si>
  <si>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</si>
  <si>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</si>
  <si>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</si>
  <si>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</si>
  <si>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</si>
  <si>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</si>
  <si>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</si>
  <si>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</si>
  <si>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</si>
  <si>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</si>
  <si>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</si>
  <si>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</si>
  <si>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</si>
  <si>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</si>
  <si>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</si>
  <si>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</si>
  <si>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</si>
  <si>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</si>
  <si>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</si>
  <si>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</si>
  <si>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</si>
  <si>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</si>
  <si>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</si>
  <si>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</si>
  <si>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</si>
  <si>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</si>
  <si>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</si>
  <si>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</si>
  <si>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</si>
  <si>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</si>
  <si>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</si>
  <si>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</si>
  <si>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</si>
  <si>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</si>
  <si>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</si>
  <si>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</si>
  <si>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</si>
  <si>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</si>
  <si>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</si>
  <si>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</si>
  <si>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</si>
  <si>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</si>
  <si>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</si>
  <si>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</si>
  <si>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</si>
  <si>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</si>
  <si>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</si>
  <si>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</si>
  <si>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</si>
  <si>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</si>
  <si>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</si>
  <si>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</si>
  <si>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</si>
  <si>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</si>
  <si>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</si>
  <si>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</si>
  <si>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</si>
  <si>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</si>
  <si>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</si>
  <si>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</si>
  <si>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</si>
  <si>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</si>
  <si>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</si>
  <si>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</si>
  <si>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</si>
  <si>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</si>
  <si>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</si>
  <si>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</si>
  <si>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</si>
  <si>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</si>
  <si>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</si>
  <si>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</si>
  <si>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</si>
  <si>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</si>
  <si>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</si>
  <si>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</si>
  <si>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</si>
  <si>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</si>
  <si>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</si>
  <si>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</si>
  <si>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</si>
  <si>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</si>
  <si>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</si>
  <si>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</si>
  <si>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</si>
  <si>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</si>
  <si>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</si>
  <si>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</si>
  <si>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</si>
  <si>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</si>
  <si>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</si>
  <si>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</si>
  <si>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</si>
  <si>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</si>
  <si>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</si>
  <si>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</si>
  <si>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</si>
  <si>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</si>
  <si>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</si>
  <si>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</si>
  <si>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</si>
  <si>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</si>
  <si>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</si>
  <si>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</si>
  <si>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</si>
  <si>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</si>
  <si>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</si>
  <si>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</si>
  <si>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</si>
  <si>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</si>
  <si>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</si>
  <si>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</si>
  <si>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</si>
  <si>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</si>
  <si>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</si>
  <si>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</si>
  <si>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</si>
  <si>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</si>
  <si>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</si>
  <si>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</si>
  <si>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</si>
  <si>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</si>
  <si>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</si>
  <si>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</si>
  <si>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</si>
  <si>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</si>
  <si>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</si>
  <si>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</si>
  <si>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</si>
  <si>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</si>
  <si>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</si>
  <si>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</si>
  <si>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</si>
  <si>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</si>
  <si>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</si>
  <si>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</si>
  <si>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</si>
  <si>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</si>
  <si>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</si>
  <si>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</si>
  <si>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</si>
  <si>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</si>
  <si>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</si>
  <si>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</si>
  <si>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</si>
  <si>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</si>
  <si>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</si>
  <si>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</si>
  <si>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</si>
  <si>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</si>
  <si>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</si>
  <si>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</si>
  <si>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</si>
  <si>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</si>
  <si>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</si>
  <si>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</si>
  <si>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</si>
  <si>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</si>
  <si>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</si>
  <si>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</si>
  <si>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</si>
  <si>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</si>
  <si>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</si>
  <si>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</si>
  <si>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</si>
  <si>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</si>
  <si>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</si>
  <si>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</si>
  <si>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</si>
  <si>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</si>
  <si>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</si>
  <si>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</si>
  <si>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</si>
  <si>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</si>
  <si>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</si>
  <si>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</si>
  <si>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</si>
  <si>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</si>
  <si>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</si>
  <si>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</si>
  <si>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</si>
  <si>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</si>
  <si>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</si>
  <si>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</si>
  <si>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</si>
  <si>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</si>
  <si>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</si>
  <si>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</si>
  <si>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</si>
  <si>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</si>
  <si>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</si>
  <si>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</si>
  <si>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</si>
  <si>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</si>
  <si>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</si>
  <si>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</si>
  <si>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</si>
  <si>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</si>
  <si>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</si>
  <si>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</si>
  <si>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</si>
  <si>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</si>
  <si>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</si>
  <si>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</si>
  <si>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</si>
  <si>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</si>
  <si>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</si>
  <si>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</si>
  <si>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</si>
  <si>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</si>
  <si>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</si>
  <si>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</si>
  <si>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</si>
  <si>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</si>
  <si>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</si>
  <si>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</si>
  <si>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</si>
  <si>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</si>
  <si>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</si>
  <si>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</si>
  <si>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</si>
  <si>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</si>
  <si>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</si>
  <si>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</si>
  <si>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</si>
  <si>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</si>
  <si>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</si>
  <si>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</si>
  <si>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</si>
  <si>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</si>
  <si>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</si>
  <si>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</si>
  <si>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</si>
  <si>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</si>
  <si>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</si>
  <si>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</si>
  <si>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</si>
  <si>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</si>
  <si>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</si>
  <si>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</si>
  <si>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</si>
  <si>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</si>
  <si>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</si>
  <si>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</si>
  <si>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</si>
  <si>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</si>
  <si>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</si>
  <si>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</si>
  <si>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</si>
  <si>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</si>
  <si>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</si>
  <si>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</si>
  <si>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</si>
  <si>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</si>
  <si>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</si>
  <si>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</si>
  <si>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</si>
  <si>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</si>
  <si>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</si>
  <si>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</si>
  <si>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</si>
  <si>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</si>
  <si>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</si>
  <si>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</si>
  <si>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</si>
  <si>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</si>
  <si>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</si>
  <si>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</si>
  <si>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</si>
  <si>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</si>
  <si>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</si>
  <si>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</si>
  <si>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</si>
  <si>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</si>
  <si>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</si>
  <si>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</si>
  <si>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</si>
  <si>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</si>
  <si>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</si>
  <si>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</si>
  <si>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</si>
  <si>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</si>
  <si>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</si>
  <si>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</si>
  <si>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</si>
  <si>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</si>
  <si>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</si>
  <si>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</si>
  <si>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</si>
  <si>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</si>
  <si>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</si>
  <si>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</si>
  <si>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</si>
  <si>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</si>
  <si>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</si>
  <si>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</si>
  <si>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</si>
  <si>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</si>
  <si>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</si>
  <si>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</si>
  <si>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</si>
  <si>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</si>
  <si>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</si>
  <si>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</si>
  <si>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</si>
  <si>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</si>
  <si>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</si>
  <si>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</si>
  <si>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</si>
  <si>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</si>
  <si>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</si>
  <si>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</si>
  <si>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</si>
  <si>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</si>
  <si>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</si>
  <si>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</si>
  <si>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</si>
  <si>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</si>
  <si>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</si>
  <si>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</si>
  <si>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</si>
  <si>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</si>
  <si>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</si>
  <si>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</si>
  <si>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</si>
  <si>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</si>
  <si>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</si>
  <si>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</si>
  <si>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</si>
  <si>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</si>
  <si>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</si>
  <si>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</si>
  <si>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</si>
  <si>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</si>
  <si>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</si>
  <si>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</si>
  <si>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</si>
  <si>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</si>
  <si>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</si>
  <si>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</si>
  <si>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</si>
  <si>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</si>
  <si>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</si>
  <si>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</si>
  <si>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</si>
  <si>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</si>
  <si>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</si>
  <si>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</si>
  <si>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</si>
  <si>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</si>
  <si>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</si>
  <si>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</si>
  <si>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</si>
  <si>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</si>
  <si>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</si>
  <si>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</si>
  <si>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</si>
  <si>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</si>
  <si>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</si>
  <si>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</si>
  <si>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</si>
  <si>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</si>
  <si>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</si>
  <si>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</si>
  <si>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</si>
  <si>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</si>
  <si>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</si>
  <si>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</si>
  <si>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</si>
  <si>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</si>
  <si>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</si>
  <si>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</si>
  <si>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</si>
  <si>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</si>
  <si>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</si>
  <si>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</si>
  <si>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</si>
  <si>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</si>
  <si>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</si>
  <si>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</si>
  <si>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</si>
  <si>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</si>
  <si>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</si>
  <si>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</si>
  <si>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</si>
  <si>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</si>
  <si>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</si>
  <si>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</si>
  <si>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</si>
  <si>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</si>
  <si>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</si>
  <si>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</si>
  <si>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</si>
  <si>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</si>
  <si>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</si>
  <si>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</si>
  <si>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</si>
  <si>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</si>
  <si>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</si>
  <si>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</si>
  <si>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</si>
  <si>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</si>
  <si>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</si>
  <si>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</si>
  <si>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</si>
  <si>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</si>
  <si>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</si>
  <si>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</si>
  <si>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</si>
  <si>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</si>
  <si>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</si>
  <si>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</si>
  <si>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</si>
  <si>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</si>
  <si>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</si>
  <si>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</si>
  <si>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</si>
  <si>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</si>
  <si>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</si>
  <si>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</si>
  <si>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</si>
  <si>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</si>
  <si>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</si>
  <si>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</si>
  <si>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</si>
  <si>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</si>
  <si>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</si>
  <si>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</si>
  <si>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</si>
  <si>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</si>
  <si>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</si>
  <si>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</si>
  <si>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</si>
  <si>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</si>
  <si>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</si>
  <si>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</si>
  <si>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</si>
  <si>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</si>
  <si>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</si>
  <si>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</si>
  <si>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</si>
  <si>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</si>
  <si>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</si>
  <si>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</si>
  <si>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</si>
  <si>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</si>
  <si>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</si>
  <si>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</si>
  <si>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</si>
  <si>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</si>
  <si>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</si>
  <si>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</si>
  <si>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</si>
  <si>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</si>
  <si>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</si>
  <si>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</si>
  <si>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</si>
  <si>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</si>
  <si>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</si>
  <si>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</si>
  <si>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</si>
  <si>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</si>
  <si>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</si>
  <si>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</si>
  <si>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</si>
  <si>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</si>
  <si>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</si>
  <si>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</si>
  <si>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</si>
  <si>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</si>
  <si>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</si>
  <si>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</si>
  <si>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</si>
  <si>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</si>
  <si>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</si>
  <si>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</si>
  <si>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</si>
  <si>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</si>
  <si>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</si>
  <si>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</si>
  <si>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</si>
  <si>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</si>
  <si>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</si>
  <si>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</si>
  <si>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</si>
  <si>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</si>
  <si>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</si>
  <si>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</si>
  <si>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</si>
  <si>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</si>
  <si>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</si>
  <si>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</si>
  <si>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</si>
  <si>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</si>
  <si>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</si>
  <si>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</si>
  <si>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</si>
  <si>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</si>
  <si>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</si>
  <si>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</si>
  <si>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</si>
  <si>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</si>
  <si>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</si>
  <si>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</si>
  <si>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</si>
  <si>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</si>
  <si>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</si>
  <si>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</si>
  <si>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</si>
  <si>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</si>
  <si>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</si>
  <si>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</si>
  <si>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</si>
  <si>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</si>
  <si>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</si>
  <si>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</si>
  <si>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</si>
  <si>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</si>
  <si>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</si>
  <si>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</si>
  <si>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</si>
  <si>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</si>
  <si>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</si>
  <si>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</si>
  <si>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</si>
  <si>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</si>
  <si>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</si>
  <si>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</si>
  <si>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</si>
  <si>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</si>
  <si>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</si>
  <si>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</si>
  <si>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</si>
  <si>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</si>
  <si>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</si>
  <si>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</si>
  <si>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</si>
  <si>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</si>
  <si>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</si>
  <si>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</si>
  <si>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</si>
  <si>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</si>
  <si>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</si>
  <si>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</si>
  <si>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</si>
  <si>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</si>
  <si>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</si>
  <si>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</si>
  <si>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</si>
  <si>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</si>
  <si>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</si>
  <si>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</si>
  <si>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</si>
  <si>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</si>
  <si>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</si>
  <si>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</si>
  <si>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</si>
  <si>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</si>
  <si>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</si>
  <si>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</si>
  <si>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</si>
  <si>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</si>
  <si>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</si>
  <si>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</si>
  <si>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</si>
  <si>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</si>
  <si>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</si>
  <si>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</si>
  <si>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</si>
  <si>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</si>
  <si>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</si>
  <si>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</si>
  <si>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</si>
  <si>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</si>
  <si>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</si>
  <si>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</si>
  <si>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</si>
  <si>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</si>
  <si>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</si>
  <si>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</si>
  <si>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</si>
  <si>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</si>
  <si>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</si>
  <si>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</si>
  <si>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</si>
  <si>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</si>
  <si>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</si>
  <si>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</si>
  <si>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</si>
  <si>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</si>
  <si>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</si>
  <si>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</si>
  <si>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</si>
  <si>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</si>
  <si>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</si>
  <si>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</si>
  <si>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</si>
  <si>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</si>
  <si>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</si>
  <si>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</si>
  <si>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</si>
  <si>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</si>
  <si>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</si>
  <si>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</si>
  <si>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</si>
  <si>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</si>
  <si>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</si>
  <si>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</si>
  <si>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</si>
  <si>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</si>
  <si>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</si>
  <si>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</si>
  <si>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</si>
  <si>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</si>
  <si>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</si>
  <si>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</si>
  <si>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</si>
  <si>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</si>
  <si>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</si>
  <si>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</si>
  <si>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</si>
  <si>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</si>
  <si>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</si>
  <si>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</si>
  <si>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</si>
  <si>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</si>
  <si>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</si>
  <si>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</si>
  <si>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</si>
  <si>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</si>
  <si>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</si>
  <si>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</si>
  <si>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</si>
  <si>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</si>
  <si>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</si>
  <si>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</si>
  <si>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</si>
  <si>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</si>
  <si>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</si>
  <si>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</si>
  <si>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</si>
  <si>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</si>
  <si>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</si>
  <si>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</si>
  <si>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</si>
  <si>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</si>
  <si>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</si>
  <si>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</si>
  <si>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</si>
  <si>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</si>
  <si>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</si>
  <si>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</si>
  <si>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</si>
  <si>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</si>
  <si>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</si>
  <si>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</si>
  <si>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</si>
  <si>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</si>
  <si>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</si>
  <si>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</si>
  <si>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</si>
  <si>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</si>
  <si>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</si>
  <si>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</si>
  <si>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</si>
  <si>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</si>
  <si>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</si>
  <si>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</si>
  <si>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</si>
  <si>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</si>
  <si>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</si>
  <si>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</si>
  <si>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</si>
  <si>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</si>
  <si>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</si>
  <si>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</si>
  <si>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</si>
  <si>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</si>
  <si>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</si>
  <si>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</si>
  <si>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</si>
  <si>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</si>
  <si>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</si>
  <si>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</si>
  <si>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</si>
  <si>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</si>
  <si>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</si>
  <si>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</si>
  <si>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</si>
  <si>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</si>
  <si>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</si>
  <si>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</si>
  <si>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</si>
  <si>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</si>
  <si>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</si>
  <si>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</si>
  <si>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</si>
  <si>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</si>
  <si>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</si>
  <si>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</si>
  <si>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</si>
  <si>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</si>
  <si>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</si>
  <si>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</si>
  <si>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</si>
  <si>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</si>
  <si>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</si>
  <si>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</si>
  <si>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</si>
  <si>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</si>
  <si>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</si>
  <si>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</si>
  <si>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</si>
  <si>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</si>
  <si>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</si>
  <si>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</si>
  <si>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</si>
  <si>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</si>
  <si>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</si>
  <si>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</si>
  <si>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</si>
  <si>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</si>
  <si>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</si>
  <si>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</si>
  <si>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</si>
  <si>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</si>
  <si>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</si>
  <si>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</si>
  <si>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</si>
  <si>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</si>
  <si>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</si>
  <si>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</si>
  <si>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</si>
  <si>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</si>
  <si>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</si>
  <si>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</si>
  <si>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</si>
  <si>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</si>
  <si>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</si>
  <si>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</si>
  <si>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</si>
  <si>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</si>
  <si>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</si>
  <si>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</si>
  <si>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</si>
  <si>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</si>
  <si>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</si>
  <si>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</si>
  <si>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</si>
  <si>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</si>
  <si>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</si>
  <si>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</si>
  <si>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</si>
  <si>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</si>
  <si>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</si>
  <si>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</si>
  <si>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</si>
  <si>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</si>
  <si>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</si>
  <si>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</si>
  <si>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</si>
  <si>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</si>
  <si>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</si>
  <si>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</si>
  <si>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</si>
  <si>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</si>
  <si>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</si>
  <si>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</si>
  <si>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</si>
  <si>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</si>
  <si>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</si>
  <si>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</si>
  <si>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</si>
  <si>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</si>
  <si>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</si>
  <si>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</si>
  <si>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</si>
  <si>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</si>
  <si>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</si>
  <si>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</si>
  <si>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</si>
  <si>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</si>
  <si>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</si>
  <si>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</si>
  <si>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</si>
  <si>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</si>
  <si>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</si>
  <si>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</si>
  <si>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</si>
  <si>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</si>
  <si>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</si>
  <si>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</si>
  <si>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</si>
  <si>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</si>
  <si>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</si>
  <si>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</si>
  <si>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</si>
  <si>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</si>
  <si>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</si>
  <si>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</si>
  <si>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</si>
  <si>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</si>
  <si>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</si>
  <si>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</si>
  <si>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</si>
  <si>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</si>
  <si>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</si>
  <si>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</si>
  <si>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</si>
  <si>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</si>
  <si>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</si>
  <si>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</si>
  <si>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</si>
  <si>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</si>
  <si>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</si>
  <si>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</si>
  <si>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</si>
  <si>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</si>
  <si>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</si>
  <si>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</si>
  <si>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</si>
  <si>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</si>
  <si>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</si>
  <si>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</si>
  <si>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</si>
  <si>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</si>
  <si>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</si>
  <si>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</si>
  <si>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</si>
  <si>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</si>
  <si>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</si>
  <si>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</si>
  <si>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</si>
  <si>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</si>
  <si>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</si>
  <si>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</si>
  <si>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</si>
  <si>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</si>
  <si>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</si>
  <si>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</si>
  <si>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</si>
  <si>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</si>
  <si>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</si>
  <si>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</si>
  <si>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</si>
  <si>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</si>
  <si>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</si>
  <si>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</si>
  <si>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</si>
  <si>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</si>
  <si>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</si>
  <si>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</si>
  <si>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</si>
  <si>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</si>
  <si>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</si>
  <si>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</si>
  <si>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</si>
  <si>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</si>
  <si>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</si>
  <si>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</si>
  <si>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</si>
  <si>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</si>
  <si>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</si>
  <si>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</si>
  <si>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</si>
  <si>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</si>
  <si>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</si>
  <si>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</si>
  <si>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</si>
  <si>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</si>
  <si>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</si>
  <si>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</si>
  <si>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</si>
  <si>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</si>
  <si>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</si>
  <si>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</si>
  <si>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</si>
  <si>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</si>
  <si>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</si>
  <si>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</si>
  <si>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</si>
  <si>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</si>
  <si>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</si>
  <si>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</si>
  <si>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</si>
  <si>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</si>
  <si>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</si>
  <si>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</si>
  <si>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</si>
  <si>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</si>
  <si>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</si>
  <si>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</si>
  <si>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</si>
  <si>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</si>
  <si>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</si>
  <si>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</si>
  <si>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</si>
  <si>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</si>
  <si>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</si>
  <si>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</si>
  <si>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</si>
  <si>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</si>
  <si>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</si>
  <si>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</si>
  <si>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</si>
  <si>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</si>
  <si>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</si>
  <si>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</si>
  <si>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</si>
  <si>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</si>
  <si>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</si>
  <si>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</si>
  <si>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</si>
  <si>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</si>
  <si>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</si>
  <si>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</si>
  <si>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</si>
  <si>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</si>
  <si>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</si>
  <si>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</si>
  <si>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</si>
  <si>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</si>
  <si>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</si>
  <si>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</si>
  <si>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</si>
  <si>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</si>
  <si>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</si>
  <si>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</si>
  <si>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</si>
  <si>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</si>
  <si>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</si>
  <si>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</si>
  <si>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</si>
  <si>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</si>
  <si>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</si>
  <si>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</si>
  <si>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</si>
  <si>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</si>
  <si>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</si>
  <si>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</si>
  <si>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</si>
  <si>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</si>
  <si>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</si>
  <si>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</si>
  <si>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</si>
  <si>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</si>
  <si>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</si>
  <si>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</si>
  <si>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</si>
  <si>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</si>
  <si>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</si>
  <si>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</si>
  <si>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</si>
  <si>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</si>
  <si>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</si>
  <si>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</si>
  <si>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</si>
  <si>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</si>
  <si>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</si>
  <si>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</si>
  <si>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</si>
  <si>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</si>
  <si>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</si>
  <si>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</si>
  <si>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</si>
  <si>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</si>
  <si>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</si>
  <si>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</si>
  <si>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</si>
  <si>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</si>
  <si>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</si>
  <si>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</si>
  <si>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</si>
  <si>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</si>
  <si>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</si>
  <si>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</si>
  <si>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</si>
  <si>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</si>
  <si>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</si>
  <si>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</si>
  <si>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</si>
  <si>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</si>
  <si>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</si>
  <si>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</si>
  <si>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</si>
  <si>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</si>
  <si>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</si>
  <si>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</si>
  <si>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</si>
  <si>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</si>
  <si>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</si>
  <si>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</si>
  <si>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</si>
  <si>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</si>
  <si>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</si>
  <si>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</si>
  <si>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</si>
  <si>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</si>
  <si>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</si>
  <si>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</si>
  <si>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</si>
  <si>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</si>
  <si>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</si>
  <si>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</si>
  <si>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</si>
  <si>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</si>
  <si>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</si>
  <si>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</si>
  <si>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</si>
  <si>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</si>
  <si>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</si>
  <si>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</si>
  <si>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</si>
  <si>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</si>
  <si>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</si>
  <si>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</si>
  <si>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</si>
  <si>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</si>
  <si>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</si>
  <si>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</si>
  <si>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</si>
  <si>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</si>
  <si>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</si>
  <si>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</si>
  <si>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</si>
  <si>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</si>
  <si>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</si>
  <si>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</si>
  <si>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</si>
  <si>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</si>
  <si>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</si>
  <si>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</si>
  <si>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</si>
  <si>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</si>
  <si>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</si>
  <si>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</si>
  <si>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</si>
  <si>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</si>
  <si>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</si>
  <si>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</si>
  <si>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</si>
  <si>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</si>
  <si>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</si>
  <si>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</si>
  <si>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</si>
  <si>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</si>
  <si>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</si>
  <si>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</si>
  <si>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</si>
  <si>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</si>
  <si>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</si>
  <si>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</si>
  <si>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</si>
  <si>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</si>
  <si>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</si>
  <si>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</si>
  <si>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</si>
  <si>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</si>
  <si>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</si>
  <si>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</si>
  <si>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</si>
  <si>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</si>
  <si>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</si>
  <si>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</si>
  <si>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</si>
  <si>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</si>
  <si>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</si>
  <si>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</si>
  <si>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</si>
  <si>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</si>
  <si>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</si>
  <si>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</si>
  <si>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</si>
  <si>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</si>
  <si>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</si>
  <si>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</si>
  <si>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</si>
  <si>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</si>
  <si>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</si>
  <si>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</si>
  <si>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</si>
  <si>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</si>
  <si>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</si>
  <si>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</si>
  <si>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</si>
  <si>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</si>
  <si>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</si>
  <si>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</si>
  <si>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</si>
  <si>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</si>
  <si>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</si>
  <si>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</si>
  <si>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</si>
  <si>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</si>
  <si>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</si>
  <si>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</si>
  <si>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</si>
  <si>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</si>
  <si>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</si>
  <si>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</si>
  <si>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</si>
  <si>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</si>
  <si>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</si>
  <si>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</si>
  <si>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</si>
  <si>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</si>
  <si>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</si>
  <si>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</si>
  <si>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</si>
  <si>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</si>
  <si>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</si>
  <si>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</si>
  <si>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</si>
  <si>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</si>
  <si>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</si>
  <si>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</si>
  <si>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</si>
  <si>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</si>
  <si>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</si>
  <si>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</si>
  <si>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</si>
  <si>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</si>
  <si>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</si>
  <si>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</si>
  <si>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</si>
  <si>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</si>
  <si>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</si>
  <si>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</si>
  <si>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</si>
  <si>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</si>
  <si>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</si>
  <si>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</si>
  <si>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</si>
  <si>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</si>
  <si>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</si>
  <si>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</si>
  <si>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</si>
  <si>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</si>
  <si>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</si>
  <si>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</si>
  <si>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</si>
  <si>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</si>
  <si>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</si>
  <si>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</si>
  <si>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</si>
  <si>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</si>
  <si>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</si>
  <si>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</si>
  <si>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</si>
  <si>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</si>
  <si>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</si>
  <si>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</si>
  <si>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</si>
  <si>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</si>
  <si>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</si>
  <si>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</si>
  <si>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</si>
  <si>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</si>
  <si>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</si>
  <si>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</si>
  <si>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</si>
  <si>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</si>
  <si>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</si>
  <si>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</si>
  <si>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</si>
  <si>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</si>
  <si>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</si>
  <si>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</si>
  <si>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</si>
  <si>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</si>
  <si>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</si>
  <si>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</si>
  <si>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</si>
  <si>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</si>
  <si>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</si>
  <si>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</si>
  <si>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</si>
  <si>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</si>
  <si>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</si>
  <si>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</si>
  <si>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</si>
  <si>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</si>
  <si>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</si>
  <si>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</si>
  <si>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</si>
  <si>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</si>
  <si>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</si>
  <si>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</si>
  <si>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</si>
  <si>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</si>
  <si>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</si>
  <si>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</si>
  <si>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</si>
  <si>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</si>
  <si>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</si>
  <si>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</si>
  <si>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</si>
  <si>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</si>
  <si>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</si>
  <si>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</si>
  <si>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</si>
  <si>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</si>
  <si>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</si>
  <si>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</si>
  <si>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</si>
  <si>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</si>
  <si>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</si>
  <si>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</si>
  <si>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</si>
  <si>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</si>
  <si>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</si>
  <si>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</si>
  <si>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</si>
  <si>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</si>
  <si>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</si>
  <si>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</si>
  <si>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</si>
  <si>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</si>
  <si>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</si>
  <si>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</si>
  <si>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</si>
  <si>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</si>
  <si>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</si>
  <si>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</si>
  <si>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</si>
  <si>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</si>
  <si>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</si>
  <si>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</si>
  <si>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</si>
  <si>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</si>
  <si>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</si>
  <si>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</si>
  <si>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</si>
  <si>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</si>
  <si>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</si>
  <si>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</si>
  <si>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</si>
  <si>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</si>
  <si>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</si>
  <si>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</si>
  <si>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</si>
  <si>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</si>
  <si>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</si>
  <si>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</si>
  <si>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</si>
  <si>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</si>
  <si>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</si>
  <si>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</si>
  <si>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</si>
  <si>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</si>
  <si>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</si>
  <si>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</si>
  <si>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</si>
  <si>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</si>
  <si>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</si>
  <si>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</si>
  <si>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</si>
  <si>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</si>
  <si>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</si>
  <si>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</si>
  <si>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</si>
  <si>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</si>
  <si>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</si>
  <si>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</si>
  <si>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</si>
  <si>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</si>
  <si>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</si>
  <si>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</si>
  <si>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</si>
  <si>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</si>
  <si>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</si>
  <si>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</si>
  <si>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</si>
  <si>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</si>
  <si>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</si>
  <si>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</si>
  <si>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</si>
  <si>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</si>
  <si>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</si>
  <si>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</si>
  <si>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</si>
  <si>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</si>
  <si>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</si>
  <si>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</si>
  <si>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</si>
  <si>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</si>
  <si>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</si>
  <si>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</si>
  <si>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</si>
  <si>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</si>
  <si>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</si>
  <si>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</si>
  <si>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</si>
  <si>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</si>
  <si>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</si>
  <si>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</si>
  <si>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</si>
  <si>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</si>
  <si>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</si>
  <si>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</si>
  <si>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</si>
  <si>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</si>
  <si>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</si>
  <si>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</si>
  <si>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</si>
  <si>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</si>
  <si>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</si>
  <si>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</si>
  <si>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</si>
  <si>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</si>
  <si>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</si>
  <si>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</si>
  <si>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</si>
  <si>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</si>
  <si>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</si>
  <si>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</si>
  <si>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</si>
  <si>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</si>
  <si>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</si>
  <si>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</si>
  <si>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</si>
  <si>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</si>
  <si>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</si>
  <si>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</si>
  <si>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</si>
  <si>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</si>
  <si>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</si>
  <si>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</si>
  <si>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</si>
  <si>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</si>
  <si>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</si>
  <si>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</si>
  <si>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</si>
  <si>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</si>
  <si>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</si>
  <si>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</si>
  <si>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</si>
  <si>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</si>
  <si>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</si>
  <si>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</si>
  <si>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</si>
  <si>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</si>
  <si>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</si>
  <si>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</si>
  <si>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</si>
  <si>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</si>
  <si>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</si>
  <si>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</si>
  <si>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</si>
  <si>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</si>
  <si>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</si>
  <si>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</si>
  <si>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</si>
  <si>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</si>
  <si>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</si>
  <si>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</si>
  <si>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</si>
  <si>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</si>
  <si>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</si>
  <si>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</si>
  <si>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</si>
  <si>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</si>
  <si>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</si>
  <si>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</si>
  <si>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</si>
  <si>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</si>
  <si>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</si>
  <si>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</si>
  <si>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</si>
  <si>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</si>
  <si>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</si>
  <si>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</si>
  <si>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</si>
  <si>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</si>
  <si>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</si>
  <si>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</si>
  <si>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</si>
  <si>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</si>
  <si>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</si>
  <si>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</si>
  <si>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</si>
  <si>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</si>
  <si>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</si>
  <si>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</si>
  <si>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</si>
  <si>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</si>
  <si>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</si>
  <si>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</si>
  <si>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</si>
  <si>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</si>
  <si>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</si>
  <si>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</si>
  <si>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</si>
  <si>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</si>
  <si>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</si>
  <si>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</si>
  <si>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</si>
  <si>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</si>
  <si>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</si>
  <si>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</si>
  <si>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</si>
  <si>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</si>
  <si>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</si>
  <si>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</si>
  <si>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</si>
  <si>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</si>
  <si>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</si>
  <si>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</si>
  <si>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</si>
  <si>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</si>
  <si>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</si>
  <si>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</si>
  <si>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</si>
  <si>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</si>
  <si>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</si>
  <si>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</si>
  <si>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</si>
  <si>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</si>
  <si>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</si>
  <si>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</si>
  <si>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</si>
  <si>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</si>
  <si>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</si>
  <si>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</si>
  <si>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</si>
  <si>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</si>
  <si>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</si>
  <si>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</si>
  <si>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</si>
  <si>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</si>
  <si>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</si>
  <si>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</si>
  <si>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</si>
  <si>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</si>
  <si>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</si>
  <si>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</si>
  <si>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</si>
  <si>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</si>
  <si>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</si>
  <si>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</si>
  <si>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</si>
  <si>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</si>
  <si>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</si>
  <si>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</si>
  <si>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</si>
  <si>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</si>
  <si>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</si>
  <si>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</si>
  <si>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</si>
  <si>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</si>
  <si>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</si>
  <si>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</si>
  <si>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</si>
  <si>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</si>
  <si>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</si>
  <si>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</si>
  <si>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</si>
  <si>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</si>
  <si>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</si>
  <si>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</si>
  <si>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</si>
  <si>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</si>
  <si>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</si>
  <si>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</si>
  <si>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</si>
  <si>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</si>
  <si>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</si>
  <si>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</si>
  <si>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</si>
  <si>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</si>
  <si>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</si>
  <si>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</si>
  <si>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</si>
  <si>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</si>
  <si>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</si>
  <si>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</si>
  <si>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</si>
  <si>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</si>
  <si>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</si>
  <si>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</si>
  <si>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</si>
  <si>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</si>
  <si>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</si>
  <si>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</si>
  <si>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</si>
  <si>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</si>
  <si>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</si>
  <si>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</si>
  <si>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</si>
  <si>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</si>
  <si>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</si>
  <si>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</si>
  <si>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</si>
  <si>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</si>
  <si>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</si>
  <si>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</si>
  <si>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</si>
  <si>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</si>
  <si>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</si>
  <si>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</si>
  <si>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</si>
  <si>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</si>
  <si>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</si>
  <si>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</si>
  <si>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</si>
  <si>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</si>
  <si>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</si>
  <si>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</si>
  <si>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</si>
  <si>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</si>
  <si>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</si>
  <si>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</si>
  <si>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</si>
  <si>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</si>
  <si>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</si>
  <si>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</si>
  <si>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</si>
  <si>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</si>
  <si>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</si>
  <si>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</si>
  <si>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</si>
  <si>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</si>
  <si>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</si>
  <si>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</si>
  <si>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</si>
  <si>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</si>
  <si>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</si>
  <si>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</si>
  <si>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</si>
  <si>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</si>
  <si>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</si>
  <si>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</si>
  <si>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</si>
  <si>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</si>
  <si>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</si>
  <si>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</si>
  <si>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</si>
  <si>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</si>
  <si>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</si>
  <si>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</si>
  <si>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</si>
  <si>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</si>
  <si>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</si>
  <si>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</si>
  <si>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</si>
  <si>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</si>
  <si>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</si>
  <si>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</si>
  <si>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</si>
  <si>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</si>
  <si>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</si>
  <si>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</si>
  <si>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</si>
  <si>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</si>
  <si>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</si>
  <si>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</si>
  <si>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</si>
  <si>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</si>
  <si>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</si>
  <si>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</si>
  <si>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</si>
  <si>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</si>
  <si>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</si>
  <si>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</si>
  <si>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</si>
  <si>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</si>
  <si>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</si>
  <si>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</si>
  <si>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</si>
  <si>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</si>
  <si>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</si>
  <si>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</si>
  <si>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</si>
  <si>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</si>
  <si>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</si>
  <si>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</si>
  <si>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</si>
  <si>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</si>
  <si>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</si>
  <si>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</si>
  <si>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</si>
  <si>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</si>
  <si>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</si>
  <si>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</si>
  <si>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</si>
  <si>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</si>
  <si>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</si>
  <si>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</si>
  <si>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</si>
  <si>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</si>
  <si>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</si>
  <si>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</si>
  <si>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</si>
  <si>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</si>
  <si>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</si>
  <si>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</si>
  <si>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</si>
  <si>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</si>
  <si>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</si>
  <si>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</si>
  <si>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</si>
  <si>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</si>
  <si>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</si>
  <si>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</si>
  <si>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</si>
  <si>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</si>
  <si>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</si>
  <si>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</si>
  <si>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</si>
  <si>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</si>
  <si>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</si>
  <si>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</si>
  <si>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</si>
  <si>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</si>
  <si>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</si>
  <si>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</si>
  <si>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</si>
  <si>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</si>
  <si>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</si>
  <si>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</si>
  <si>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</si>
  <si>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</si>
  <si>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</si>
  <si>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</si>
  <si>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</si>
  <si>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</si>
  <si>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</si>
  <si>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</si>
  <si>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</si>
  <si>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</si>
  <si>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</si>
  <si>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</si>
  <si>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</si>
  <si>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</si>
  <si>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</si>
  <si>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</si>
  <si>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</si>
  <si>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</si>
  <si>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</si>
  <si>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</si>
  <si>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</si>
  <si>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</si>
  <si>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</si>
  <si>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</si>
  <si>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</si>
  <si>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</si>
  <si>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</si>
  <si>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</si>
  <si>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</si>
  <si>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</si>
  <si>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</si>
  <si>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</si>
  <si>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</si>
  <si>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</si>
  <si>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</si>
  <si>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</si>
  <si>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</si>
  <si>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</si>
  <si>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</si>
  <si>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</si>
  <si>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</si>
  <si>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</si>
  <si>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</si>
  <si>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</si>
  <si>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</si>
  <si>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</si>
  <si>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</si>
  <si>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</si>
  <si>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</si>
  <si>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</si>
  <si>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</si>
  <si>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</si>
  <si>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</si>
  <si>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</si>
  <si>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</si>
  <si>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</si>
  <si>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</si>
  <si>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</si>
  <si>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</si>
  <si>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</si>
  <si>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</si>
  <si>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</si>
  <si>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</si>
  <si>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</si>
  <si>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</si>
  <si>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</si>
  <si>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</si>
  <si>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</si>
  <si>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</si>
  <si>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</si>
  <si>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</si>
  <si>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</si>
  <si>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</si>
  <si>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</si>
  <si>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</si>
  <si>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</si>
  <si>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</si>
  <si>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</si>
  <si>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</si>
  <si>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</si>
  <si>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</si>
  <si>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</si>
  <si>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</si>
  <si>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</si>
  <si>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</si>
  <si>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</si>
  <si>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</si>
  <si>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</si>
  <si>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</si>
  <si>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</si>
  <si>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</si>
  <si>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</si>
  <si>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</si>
  <si>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</si>
  <si>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</si>
  <si>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</si>
  <si>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</si>
  <si>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</si>
  <si>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</si>
  <si>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</si>
  <si>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</si>
  <si>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</si>
  <si>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</si>
  <si>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</si>
  <si>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</si>
  <si>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</si>
  <si>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</si>
  <si>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</si>
  <si>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</si>
  <si>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</si>
  <si>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</si>
  <si>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</si>
  <si>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</si>
  <si>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</si>
  <si>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</si>
  <si>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</si>
  <si>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</si>
  <si>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</si>
  <si>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</si>
  <si>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</si>
  <si>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</si>
  <si>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</si>
  <si>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</si>
  <si>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</si>
  <si>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</si>
  <si>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</si>
  <si>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</si>
  <si>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</si>
  <si>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</si>
  <si>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</si>
  <si>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</si>
  <si>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</si>
  <si>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</si>
  <si>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</si>
  <si>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</si>
  <si>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</si>
  <si>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</si>
  <si>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</si>
  <si>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</si>
  <si>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</si>
  <si>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</si>
  <si>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</si>
  <si>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</si>
  <si>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</si>
  <si>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</si>
  <si>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</si>
  <si>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</si>
  <si>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</si>
  <si>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</si>
  <si>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</si>
  <si>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</si>
  <si>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</si>
  <si>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</si>
  <si>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</si>
  <si>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</si>
  <si>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</si>
  <si>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</si>
  <si>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</si>
  <si>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</si>
  <si>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</si>
  <si>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</si>
  <si>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</si>
  <si>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</si>
  <si>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</si>
  <si>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</si>
  <si>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</si>
  <si>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</si>
  <si>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</si>
  <si>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</si>
  <si>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</si>
  <si>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</si>
  <si>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</si>
  <si>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</si>
  <si>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</si>
  <si>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</si>
  <si>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</si>
  <si>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</si>
  <si>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</si>
  <si>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</si>
  <si>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</si>
  <si>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</si>
  <si>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</si>
  <si>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</si>
  <si>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</si>
  <si>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</si>
  <si>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</si>
  <si>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</si>
  <si>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</si>
  <si>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</si>
  <si>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</si>
  <si>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</si>
  <si>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</si>
  <si>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</si>
  <si>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</si>
  <si>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</si>
  <si>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</si>
  <si>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</si>
  <si>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</si>
  <si>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</si>
  <si>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</si>
  <si>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</si>
  <si>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</si>
  <si>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</si>
  <si>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</si>
  <si>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</si>
  <si>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</si>
  <si>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</si>
  <si>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</si>
  <si>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</si>
  <si>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</si>
  <si>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</si>
  <si>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</si>
  <si>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</si>
  <si>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</si>
  <si>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</si>
  <si>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</si>
  <si>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</si>
  <si>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</si>
  <si>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</si>
  <si>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</si>
  <si>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</si>
  <si>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</si>
  <si>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</si>
  <si>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</si>
  <si>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</si>
  <si>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</si>
  <si>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</si>
  <si>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</si>
  <si>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</si>
  <si>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</si>
  <si>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</si>
  <si>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</si>
  <si>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</si>
  <si>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</si>
  <si>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</si>
  <si>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</si>
  <si>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</si>
  <si>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</si>
  <si>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</si>
  <si>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</si>
  <si>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</si>
  <si>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</si>
  <si>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</si>
  <si>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</si>
  <si>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</si>
  <si>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</si>
  <si>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</si>
  <si>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</si>
  <si>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</si>
  <si>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</si>
  <si>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</si>
  <si>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</si>
  <si>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</si>
  <si>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</si>
  <si>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</si>
  <si>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</si>
  <si>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</si>
  <si>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</si>
  <si>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</si>
  <si>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</si>
  <si>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</si>
  <si>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</si>
  <si>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</si>
  <si>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</si>
  <si>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</si>
  <si>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</si>
  <si>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</si>
  <si>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</si>
  <si>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</si>
  <si>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</si>
  <si>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</si>
  <si>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</si>
  <si>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</si>
  <si>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</si>
  <si>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</si>
  <si>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</si>
  <si>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</si>
  <si>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</si>
  <si>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</si>
  <si>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</si>
  <si>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</si>
  <si>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</si>
  <si>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</si>
  <si>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</si>
  <si>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</si>
  <si>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</si>
  <si>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</si>
  <si>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</si>
  <si>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</si>
  <si>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</si>
  <si>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</si>
  <si>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</si>
  <si>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</si>
  <si>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</si>
  <si>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</si>
  <si>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</si>
  <si>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</si>
  <si>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</si>
  <si>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</si>
  <si>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</si>
  <si>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</si>
  <si>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</si>
  <si>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</si>
  <si>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</si>
  <si>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</si>
  <si>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</si>
  <si>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</si>
  <si>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</si>
  <si>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</si>
  <si>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</si>
  <si>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</si>
  <si>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</si>
  <si>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</si>
  <si>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</si>
  <si>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</si>
  <si>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</si>
  <si>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</si>
  <si>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</si>
  <si>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</si>
  <si>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</si>
  <si>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</si>
  <si>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</si>
  <si>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</si>
  <si>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</si>
  <si>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</si>
  <si>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</si>
  <si>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</si>
  <si>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</si>
  <si>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</si>
  <si>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</si>
  <si>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</si>
  <si>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</si>
  <si>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</si>
  <si>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</si>
  <si>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</si>
  <si>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</si>
  <si>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</si>
  <si>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</si>
  <si>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</si>
  <si>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</si>
  <si>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</si>
  <si>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</si>
  <si>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</si>
  <si>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</si>
  <si>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</si>
  <si>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</si>
  <si>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</si>
  <si>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</si>
  <si>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</si>
  <si>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</si>
  <si>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</si>
  <si>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</si>
  <si>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</si>
  <si>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</si>
  <si>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</si>
  <si>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</si>
  <si>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</si>
  <si>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</si>
  <si>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</si>
  <si>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</si>
  <si>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</si>
  <si>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</si>
  <si>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</si>
  <si>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</si>
  <si>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</si>
  <si>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</si>
  <si>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</si>
  <si>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</si>
  <si>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</si>
  <si>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</si>
  <si>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</si>
  <si>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</si>
  <si>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</si>
  <si>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</si>
  <si>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</si>
  <si>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</si>
  <si>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</si>
  <si>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</si>
  <si>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</si>
  <si>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</si>
  <si>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</si>
  <si>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</si>
  <si>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</si>
  <si>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</si>
  <si>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</si>
  <si>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</si>
  <si>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</si>
  <si>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</si>
  <si>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</si>
  <si>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</si>
  <si>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</si>
  <si>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</si>
  <si>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</si>
  <si>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</si>
  <si>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</si>
  <si>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</si>
  <si>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</si>
  <si>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</si>
  <si>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</si>
  <si>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</si>
  <si>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</si>
  <si>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</si>
  <si>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</si>
  <si>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</si>
  <si>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</si>
  <si>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</si>
  <si>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</si>
  <si>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</si>
  <si>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</si>
  <si>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</si>
  <si>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</si>
  <si>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</si>
  <si>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</si>
  <si>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</si>
  <si>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</si>
  <si>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</si>
  <si>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</si>
  <si>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</si>
  <si>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</si>
  <si>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</si>
  <si>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</si>
  <si>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</si>
  <si>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</si>
  <si>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</si>
  <si>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</si>
  <si>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</si>
  <si>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</si>
  <si>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</si>
  <si>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</si>
  <si>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</si>
  <si>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</si>
  <si>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</si>
  <si>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</si>
  <si>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</si>
  <si>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</si>
  <si>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</si>
  <si>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</si>
  <si>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</si>
  <si>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</si>
  <si>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</si>
  <si>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</si>
  <si>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</si>
  <si>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</si>
  <si>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</si>
  <si>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</si>
  <si>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</si>
  <si>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</si>
  <si>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</si>
  <si>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</si>
  <si>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</si>
  <si>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</si>
  <si>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</si>
  <si>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</si>
  <si>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</si>
  <si>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</si>
  <si>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</si>
  <si>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</si>
  <si>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</si>
  <si>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</si>
  <si>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</si>
  <si>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</si>
  <si>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</si>
  <si>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</si>
  <si>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</si>
  <si>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</si>
  <si>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</si>
  <si>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</si>
  <si>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</si>
  <si>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</si>
  <si>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</si>
  <si>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</si>
  <si>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</si>
  <si>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</si>
  <si>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</si>
  <si>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</si>
  <si>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</si>
  <si>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</si>
  <si>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</si>
  <si>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</si>
  <si>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</si>
  <si>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</si>
  <si>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</si>
  <si>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</si>
  <si>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</si>
  <si>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</si>
  <si>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</si>
  <si>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</si>
  <si>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</si>
  <si>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</si>
  <si>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</si>
  <si>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</si>
  <si>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</si>
  <si>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</si>
  <si>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</si>
  <si>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</si>
  <si>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</si>
  <si>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</si>
  <si>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</si>
  <si>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</si>
  <si>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</si>
  <si>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</si>
  <si>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</si>
  <si>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</si>
  <si>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</si>
  <si>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</si>
  <si>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</si>
  <si>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</si>
  <si>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</si>
  <si>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</si>
  <si>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</si>
  <si>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</si>
  <si>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</si>
  <si>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</si>
  <si>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</si>
  <si>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</si>
  <si>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</si>
  <si>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</si>
  <si>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</si>
  <si>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</si>
  <si>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</si>
  <si>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</si>
  <si>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</si>
  <si>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</si>
  <si>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</si>
  <si>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</si>
  <si>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</si>
  <si>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</si>
  <si>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</si>
  <si>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</si>
  <si>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</si>
  <si>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</si>
  <si>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</si>
  <si>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</si>
  <si>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</si>
  <si>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</si>
  <si>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</si>
  <si>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</si>
  <si>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</si>
  <si>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</si>
  <si>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</si>
  <si>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</si>
  <si>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</si>
  <si>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</si>
  <si>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</si>
  <si>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</si>
  <si>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</si>
  <si>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</si>
  <si>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</si>
  <si>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</si>
  <si>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</si>
  <si>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</si>
  <si>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</si>
  <si>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</si>
  <si>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</si>
  <si>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</si>
  <si>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</si>
  <si>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</si>
  <si>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</si>
  <si>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</si>
  <si>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</si>
  <si>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</si>
  <si>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</si>
  <si>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</si>
  <si>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</si>
  <si>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</si>
  <si>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</si>
  <si>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</si>
  <si>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</si>
  <si>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</si>
  <si>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</si>
  <si>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</si>
  <si>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</si>
  <si>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</si>
  <si>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</si>
  <si>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</si>
  <si>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</si>
  <si>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</si>
  <si>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</si>
  <si>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</si>
  <si>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</si>
  <si>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</si>
  <si>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</si>
  <si>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</si>
  <si>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</si>
  <si>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</si>
  <si>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</si>
  <si>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</si>
  <si>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</si>
  <si>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</si>
  <si>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</si>
  <si>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</si>
  <si>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</si>
  <si>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</si>
  <si>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</si>
  <si>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</si>
  <si>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</si>
  <si>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</si>
  <si>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</si>
  <si>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</si>
  <si>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</si>
  <si>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</si>
  <si>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</si>
  <si>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</si>
  <si>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</si>
  <si>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</si>
  <si>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</si>
  <si>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</si>
  <si>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</si>
  <si>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</si>
  <si>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</si>
  <si>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</si>
  <si>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</si>
  <si>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</si>
  <si>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</si>
  <si>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</si>
  <si>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</si>
  <si>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</si>
  <si>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</si>
  <si>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</si>
  <si>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</si>
  <si>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</si>
  <si>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</si>
  <si>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</si>
  <si>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</si>
  <si>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</si>
  <si>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</si>
  <si>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</si>
  <si>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</si>
  <si>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</si>
  <si>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</si>
  <si>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</si>
  <si>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</si>
  <si>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</si>
  <si>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</si>
  <si>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</si>
  <si>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</si>
  <si>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</si>
  <si>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</si>
  <si>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</si>
  <si>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</si>
  <si>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</si>
  <si>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</si>
  <si>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</si>
  <si>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</si>
  <si>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</si>
  <si>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</si>
  <si>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</si>
  <si>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</si>
  <si>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</si>
  <si>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</si>
  <si>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</si>
  <si>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</si>
  <si>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</si>
  <si>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</si>
  <si>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</si>
  <si>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</si>
  <si>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</si>
  <si>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</si>
  <si>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</si>
  <si>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</si>
  <si>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</si>
  <si>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</si>
  <si>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</si>
  <si>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</si>
  <si>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</si>
  <si>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</si>
  <si>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</si>
  <si>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</si>
  <si>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</si>
  <si>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</si>
  <si>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</si>
  <si>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</si>
  <si>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</si>
  <si>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</si>
  <si>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</si>
  <si>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</si>
  <si>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</si>
  <si>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</si>
  <si>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</si>
  <si>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</si>
  <si>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</si>
  <si>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</si>
  <si>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</si>
  <si>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</si>
  <si>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</si>
  <si>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</si>
  <si>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</si>
  <si>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</si>
  <si>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</si>
  <si>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</si>
  <si>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</si>
  <si>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</si>
  <si>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</si>
  <si>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</si>
  <si>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</si>
  <si>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</si>
  <si>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</si>
  <si>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</si>
  <si>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</si>
  <si>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</si>
  <si>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</si>
  <si>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</si>
  <si>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</si>
  <si>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</si>
  <si>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</si>
  <si>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</si>
  <si>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</si>
  <si>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</si>
  <si>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</si>
  <si>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</si>
  <si>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</si>
  <si>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</si>
  <si>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</si>
  <si>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</si>
  <si>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</si>
  <si>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</si>
  <si>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</si>
  <si>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</si>
  <si>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</si>
  <si>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</si>
  <si>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</si>
  <si>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</si>
  <si>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</si>
  <si>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</si>
  <si>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</si>
  <si>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</si>
  <si>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</si>
  <si>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</si>
  <si>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</si>
  <si>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</si>
  <si>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</si>
  <si>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</si>
  <si>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</si>
  <si>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</si>
  <si>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</si>
  <si>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</si>
  <si>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</si>
  <si>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</si>
  <si>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</si>
  <si>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</si>
  <si>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</si>
  <si>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</si>
  <si>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</si>
  <si>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</si>
  <si>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</si>
  <si>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</si>
  <si>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</si>
  <si>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</si>
  <si>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</si>
  <si>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</si>
  <si>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</si>
  <si>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</si>
  <si>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</si>
  <si>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</si>
  <si>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</si>
  <si>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</si>
  <si>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</si>
  <si>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</si>
  <si>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</si>
  <si>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</si>
  <si>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</si>
  <si>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</si>
  <si>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</si>
  <si>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</si>
  <si>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</si>
  <si>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</si>
  <si>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</si>
  <si>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</si>
  <si>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</si>
  <si>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</si>
  <si>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</si>
  <si>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</si>
  <si>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</si>
  <si>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</si>
  <si>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</si>
  <si>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</si>
  <si>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</si>
  <si>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</si>
  <si>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</si>
  <si>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</si>
  <si>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</si>
  <si>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</si>
  <si>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</si>
  <si>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</si>
  <si>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</si>
  <si>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</si>
  <si>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</si>
  <si>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</si>
  <si>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</si>
  <si>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</si>
  <si>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</si>
  <si>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</si>
  <si>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</si>
  <si>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</si>
  <si>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</si>
  <si>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</si>
  <si>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</si>
  <si>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</si>
  <si>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</si>
  <si>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</si>
  <si>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</si>
  <si>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</si>
  <si>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</si>
  <si>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</si>
  <si>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</si>
  <si>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</si>
  <si>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</si>
  <si>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</si>
  <si>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</si>
  <si>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</si>
  <si>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</si>
  <si>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</si>
  <si>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</si>
  <si>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</si>
  <si>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</si>
  <si>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</si>
  <si>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</si>
  <si>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</si>
  <si>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</si>
  <si>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</si>
  <si>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</si>
  <si>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</si>
  <si>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</si>
  <si>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</si>
  <si>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</si>
  <si>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</si>
  <si>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</si>
  <si>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</si>
  <si>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</si>
  <si>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</si>
  <si>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</si>
  <si>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</si>
  <si>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</si>
  <si>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</si>
  <si>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</si>
  <si>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</si>
  <si>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</si>
  <si>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</si>
  <si>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</si>
  <si>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</si>
  <si>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</si>
  <si>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</si>
  <si>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</si>
  <si>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</si>
  <si>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</si>
  <si>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</si>
  <si>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</si>
  <si>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</si>
  <si>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</si>
  <si>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</si>
  <si>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</si>
  <si>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</si>
  <si>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</si>
  <si>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</si>
  <si>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</si>
  <si>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</si>
  <si>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</si>
  <si>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</si>
  <si>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</si>
  <si>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</si>
  <si>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</si>
  <si>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</si>
  <si>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</si>
  <si>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</si>
  <si>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</si>
  <si>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</si>
  <si>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</si>
  <si>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</si>
  <si>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</si>
  <si>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</si>
  <si>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</si>
  <si>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</si>
  <si>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</si>
  <si>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</si>
  <si>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</si>
  <si>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</si>
  <si>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</si>
  <si>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</si>
  <si>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</si>
  <si>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</si>
  <si>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</si>
  <si>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</si>
  <si>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</si>
  <si>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</si>
  <si>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</si>
  <si>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</si>
  <si>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</si>
  <si>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</si>
  <si>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</si>
  <si>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</si>
  <si>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</si>
  <si>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</si>
  <si>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</si>
  <si>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</si>
  <si>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</si>
  <si>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</si>
  <si>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</si>
  <si>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</si>
  <si>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</si>
  <si>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</si>
  <si>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</si>
  <si>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</si>
  <si>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</si>
  <si>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</si>
  <si>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</si>
  <si>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</si>
  <si>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</si>
  <si>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</si>
  <si>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</si>
  <si>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</si>
  <si>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</si>
  <si>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</si>
  <si>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</si>
  <si>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</si>
  <si>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</si>
  <si>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</si>
  <si>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</si>
  <si>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</si>
  <si>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</si>
  <si>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</si>
  <si>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</si>
  <si>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</si>
  <si>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</si>
  <si>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</si>
  <si>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</si>
  <si>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</si>
  <si>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</si>
  <si>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</si>
  <si>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</si>
  <si>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</si>
  <si>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</si>
  <si>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</si>
  <si>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</si>
  <si>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</si>
  <si>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</si>
  <si>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</si>
  <si>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</si>
  <si>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</si>
  <si>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</si>
  <si>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</si>
  <si>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</si>
  <si>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</si>
  <si>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</si>
  <si>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</si>
  <si>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</si>
  <si>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</si>
  <si>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</si>
  <si>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</si>
  <si>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</si>
  <si>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</si>
  <si>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</si>
  <si>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</si>
  <si>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</si>
  <si>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</si>
  <si>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</si>
  <si>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</si>
  <si>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</si>
  <si>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</si>
  <si>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</si>
  <si>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</si>
  <si>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</si>
  <si>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</si>
  <si>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</si>
  <si>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</si>
  <si>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</si>
  <si>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</si>
  <si>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</si>
  <si>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</si>
  <si>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</si>
  <si>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</si>
  <si>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</si>
  <si>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</si>
  <si>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</si>
  <si>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</si>
  <si>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</si>
  <si>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</si>
  <si>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</si>
  <si>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</si>
  <si>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</si>
  <si>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</si>
  <si>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</si>
  <si>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</si>
  <si>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</si>
  <si>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</si>
  <si>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</si>
  <si>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</si>
  <si>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</si>
  <si>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</si>
  <si>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</si>
  <si>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</si>
  <si>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</si>
  <si>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</si>
  <si>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</si>
  <si>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</si>
  <si>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</si>
  <si>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</si>
  <si>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</si>
  <si>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</si>
  <si>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</si>
  <si>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</si>
  <si>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</si>
  <si>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</si>
  <si>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</si>
  <si>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</si>
  <si>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</si>
  <si>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</si>
  <si>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</si>
  <si>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</si>
  <si>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</si>
  <si>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</si>
  <si>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</si>
  <si>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</si>
  <si>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</si>
  <si>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</si>
  <si>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</si>
  <si>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</si>
  <si>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</si>
  <si>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</si>
  <si>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</si>
  <si>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</si>
  <si>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</si>
  <si>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</si>
  <si>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</si>
  <si>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</si>
  <si>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</si>
  <si>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</si>
  <si>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</si>
  <si>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</si>
  <si>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</si>
  <si>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</si>
  <si>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</si>
  <si>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</si>
  <si>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</si>
  <si>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</si>
  <si>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</si>
  <si>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</si>
  <si>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</si>
  <si>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</si>
  <si>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</si>
  <si>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</si>
  <si>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</si>
  <si>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</si>
  <si>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</si>
  <si>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</si>
  <si>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</si>
  <si>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</si>
  <si>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</si>
  <si>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</si>
  <si>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</si>
  <si>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</si>
  <si>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</si>
  <si>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</si>
  <si>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</si>
  <si>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</si>
  <si>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</si>
  <si>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</si>
  <si>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</si>
  <si>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</si>
  <si>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</si>
  <si>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</si>
  <si>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</si>
  <si>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</si>
  <si>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</si>
  <si>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</si>
  <si>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</si>
  <si>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</si>
  <si>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</si>
  <si>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</si>
  <si>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</si>
  <si>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</si>
  <si>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</si>
  <si>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</si>
  <si>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</si>
  <si>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</si>
  <si>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</si>
  <si>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</si>
  <si>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</si>
  <si>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</si>
  <si>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</si>
  <si>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</si>
  <si>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</si>
  <si>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</si>
  <si>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</si>
  <si>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</si>
  <si>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</si>
  <si>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</si>
  <si>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</si>
  <si>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</si>
  <si>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</si>
  <si>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</si>
  <si>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</si>
  <si>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</si>
  <si>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</si>
  <si>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</si>
  <si>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</si>
  <si>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</si>
  <si>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</si>
  <si>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</si>
  <si>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</si>
  <si>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</si>
  <si>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</si>
  <si>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</si>
  <si>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</si>
  <si>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</si>
  <si>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</si>
  <si>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</si>
  <si>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</si>
  <si>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</si>
  <si>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</si>
  <si>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</si>
  <si>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</si>
  <si>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</si>
  <si>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</si>
  <si>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</si>
  <si>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</si>
  <si>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</si>
  <si>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</si>
  <si>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</si>
  <si>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</si>
  <si>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</si>
  <si>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</si>
  <si>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</si>
  <si>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</si>
  <si>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</si>
  <si>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</si>
  <si>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</si>
  <si>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</si>
  <si>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</si>
  <si>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</si>
  <si>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</si>
  <si>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</si>
  <si>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</si>
  <si>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</si>
  <si>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</si>
  <si>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</si>
  <si>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</si>
  <si>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</si>
  <si>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</si>
  <si>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</si>
  <si>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</si>
  <si>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</si>
  <si>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</si>
  <si>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</si>
  <si>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</si>
  <si>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</si>
  <si>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</si>
  <si>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</si>
  <si>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</si>
  <si>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</si>
  <si>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</si>
  <si>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</si>
  <si>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</si>
  <si>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</si>
  <si>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</si>
  <si>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</si>
  <si>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</si>
  <si>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</si>
  <si>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</si>
  <si>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</si>
  <si>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</si>
  <si>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</si>
  <si>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</si>
  <si>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</si>
  <si>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</si>
  <si>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</si>
  <si>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</si>
  <si>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</si>
  <si>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</si>
  <si>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</si>
  <si>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</si>
  <si>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</si>
  <si>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</si>
  <si>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</si>
  <si>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</si>
  <si>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</si>
  <si>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</si>
  <si>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</si>
  <si>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</si>
  <si>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</si>
  <si>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</si>
  <si>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</si>
  <si>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</si>
  <si>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</si>
  <si>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</si>
  <si>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</si>
  <si>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</si>
  <si>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</si>
  <si>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</si>
  <si>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</si>
  <si>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</si>
  <si>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</si>
  <si>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</si>
  <si>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</si>
  <si>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</si>
  <si>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</si>
  <si>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</si>
  <si>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</si>
  <si>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</si>
  <si>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</si>
  <si>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</si>
  <si>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</si>
  <si>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</si>
  <si>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</si>
  <si>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</si>
  <si>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</si>
  <si>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</si>
  <si>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</si>
  <si>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</si>
  <si>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</si>
  <si>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</si>
  <si>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</si>
  <si>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</si>
  <si>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</si>
  <si>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</si>
  <si>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</si>
  <si>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</si>
  <si>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</si>
  <si>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</si>
  <si>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</si>
  <si>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</si>
  <si>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</si>
  <si>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</si>
  <si>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</si>
  <si>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</si>
  <si>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</si>
  <si>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</si>
  <si>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</si>
  <si>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</si>
  <si>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</si>
  <si>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</si>
  <si>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</si>
  <si>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</si>
  <si>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</si>
  <si>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</si>
  <si>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</si>
  <si>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</si>
  <si>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</si>
  <si>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</si>
  <si>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</si>
  <si>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</si>
  <si>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</si>
  <si>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</si>
  <si>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</si>
  <si>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</si>
  <si>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</si>
  <si>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</si>
  <si>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</si>
  <si>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</si>
  <si>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</si>
  <si>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</si>
  <si>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</si>
  <si>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</si>
  <si>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</si>
  <si>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</si>
  <si>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</si>
  <si>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</si>
  <si>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</si>
  <si>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</si>
  <si>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</si>
  <si>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</si>
  <si>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</si>
  <si>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</si>
  <si>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</si>
  <si>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</si>
  <si>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</si>
  <si>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</si>
  <si>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</si>
  <si>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</si>
  <si>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</si>
  <si>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</si>
  <si>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</si>
  <si>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</si>
  <si>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</si>
  <si>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</si>
  <si>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</si>
  <si>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</si>
  <si>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</si>
  <si>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</si>
  <si>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</si>
  <si>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</si>
  <si>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</si>
  <si>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</si>
  <si>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</si>
  <si>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</si>
  <si>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</si>
  <si>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</si>
  <si>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</si>
  <si>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</si>
  <si>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</si>
  <si>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</si>
  <si>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</si>
  <si>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</si>
  <si>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</si>
  <si>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</si>
  <si>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</si>
  <si>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</si>
  <si>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</si>
  <si>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</si>
  <si>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</si>
  <si>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</si>
  <si>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</si>
  <si>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</si>
  <si>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</si>
  <si>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</si>
  <si>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</si>
  <si>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</si>
  <si>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</si>
  <si>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</si>
  <si>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</si>
  <si>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</si>
  <si>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</si>
  <si>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</si>
  <si>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</si>
  <si>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</si>
  <si>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</si>
  <si>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</si>
  <si>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</si>
  <si>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</si>
  <si>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</si>
  <si>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</si>
  <si>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</si>
  <si>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</si>
  <si>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</si>
  <si>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</si>
  <si>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</si>
  <si>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</si>
  <si>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</si>
  <si>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</si>
  <si>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</si>
  <si>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</si>
  <si>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</si>
  <si>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</si>
  <si>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</si>
  <si>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</si>
  <si>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</si>
  <si>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</si>
  <si>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</si>
  <si>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</si>
  <si>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</si>
  <si>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</si>
  <si>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</si>
  <si>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</si>
  <si>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</si>
  <si>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</si>
  <si>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</si>
  <si>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</si>
  <si>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</si>
  <si>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</si>
  <si>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</si>
  <si>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</si>
  <si>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</si>
  <si>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</si>
  <si>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</si>
  <si>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</si>
  <si>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</si>
  <si>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</si>
  <si>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</si>
  <si>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</si>
  <si>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</si>
  <si>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</si>
  <si>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</si>
  <si>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</si>
  <si>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</si>
  <si>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</si>
  <si>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</si>
  <si>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</si>
  <si>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</si>
  <si>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</si>
  <si>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</si>
  <si>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</si>
  <si>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</si>
  <si>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</si>
  <si>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</si>
  <si>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</si>
  <si>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</si>
  <si>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</si>
  <si>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</si>
  <si>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</si>
  <si>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</si>
  <si>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</si>
  <si>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</si>
  <si>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</si>
  <si>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</si>
  <si>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</si>
  <si>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</si>
  <si>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</si>
  <si>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</si>
  <si>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</si>
  <si>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</si>
  <si>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</si>
  <si>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</si>
  <si>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</si>
  <si>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</si>
  <si>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</si>
  <si>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</si>
  <si>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</si>
  <si>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</si>
  <si>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</si>
  <si>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</si>
  <si>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</si>
  <si>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</si>
  <si>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</si>
  <si>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</si>
  <si>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</si>
  <si>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</si>
  <si>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</si>
  <si>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</si>
  <si>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</si>
  <si>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</si>
  <si>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</si>
  <si>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</si>
  <si>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</si>
  <si>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</si>
  <si>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</si>
  <si>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</si>
  <si>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</si>
  <si>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</si>
  <si>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</si>
  <si>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</si>
  <si>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</si>
  <si>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</si>
  <si>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</si>
  <si>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</si>
  <si>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</si>
  <si>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</si>
  <si>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</si>
  <si>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</si>
  <si>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</si>
  <si>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</si>
  <si>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</si>
  <si>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</si>
  <si>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</si>
  <si>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</si>
  <si>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</si>
  <si>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</si>
  <si>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</si>
  <si>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</si>
  <si>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</si>
  <si>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</si>
  <si>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</si>
  <si>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</si>
  <si>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</si>
  <si>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</si>
  <si>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</si>
  <si>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</si>
  <si>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</si>
  <si>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</si>
  <si>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</si>
  <si>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</si>
  <si>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</si>
  <si>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</si>
  <si>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</si>
  <si>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</si>
  <si>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</si>
  <si>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</si>
  <si>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</si>
  <si>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</si>
  <si>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</si>
  <si>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</si>
  <si>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</si>
  <si>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</si>
  <si>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</si>
  <si>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</si>
  <si>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</si>
  <si>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</si>
  <si>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</si>
  <si>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</si>
  <si>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</si>
  <si>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</si>
  <si>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QuickCable Corporation (508-0000042029)</t>
  </si>
  <si>
    <t>7384</t>
  </si>
  <si>
    <t>iPoint Conflict Mineral Platform</t>
  </si>
  <si>
    <t>3700 Quick Drive, Franksville Wisconsin 53126-0509, United States of America</t>
  </si>
  <si>
    <t>Tin plating on various parts</t>
  </si>
  <si>
    <t>CID001105, CID001898</t>
  </si>
  <si>
    <t>100%</t>
  </si>
  <si>
    <t>https://www.quickcable.com/resources/conflict-materials-reporting-download/</t>
  </si>
  <si>
    <t>Esther Keza</t>
  </si>
  <si>
    <t>ekeza@quickcable.com</t>
  </si>
  <si>
    <t>(262) 504-2435</t>
  </si>
  <si>
    <t>Quality Specialist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</si>
</sst>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keza@quickcab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quickcable.com/resources/conflict-materials-reporting-download/" TargetMode="External"/><Relationship Id="rId4" Type="http://schemas.openxmlformats.org/officeDocument/2006/relationships/hyperlink" Target="mailto:ekeza@quickcab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7" customHeight="1">
      <c r="A29" s="296"/>
      <c r="B29" s="309"/>
      <c r="C29" s="303"/>
      <c r="D29" s="306"/>
      <c r="E29" s="294"/>
      <c r="F29" s="165" t="s">
        <v>57</v>
      </c>
      <c r="G29" s="25"/>
    </row>
    <row r="30" spans="1:7" ht="62.7"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7"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700000000000003"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2C1B7C9-EE64-410A-BA6A-72DF5F604DC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EF75C05-30D3-4D6A-A38A-043D6EC6657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9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70" zoomScalePageLayoutView="70" workbookViewId="0">
      <selection activeCell="K20" sqref="K20"/>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20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70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45929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t="s">
        <v>15821</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t="s">
        <v>15822</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263A217-1825-4C31-97AD-47003E4AA0C9}"/>
    <hyperlink ref="D20" r:id="rId4" xr:uid="{5BC37EB1-6C81-425F-91E4-1AB6E11958B8}"/>
    <hyperlink ref="G77" r:id="rId5" xr:uid="{8B037B6D-430C-4645-A9F3-E79038C1D7D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11" sqref="A11"/>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754</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 ca="1">IF(C5="",NA(),IF(OR(C5="Smelter not listed",C5="Smelter not yet identified"),MATCH($B5&amp;$D5,'Smelter Look-up'!$J:$J,0),MATCH($B5&amp;$C5,'Smelter Look-up'!$J:$J,0)))</f>
        <v>481</v>
      </c>
      <c r="X5" s="227">
        <f t="shared" ref="X5" ca="1" si="0">IF(AND(C5="Smelter not listed",OR(LEN(D5)=0,LEN(E5)=0)),1,0)</f>
        <v>0</v>
      </c>
      <c r="AB5" s="228" t="str">
        <f t="shared" ref="AB5" ca="1" si="1">B5&amp;C5</f>
        <v>TinMinsur</v>
      </c>
    </row>
    <row r="6" spans="1:34" s="227" customFormat="1" ht="19.95" customHeight="1">
      <c r="A6" s="262" t="s">
        <v>753</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Pirapora de Bom Jesus</v>
      </c>
      <c r="J6" s="184" t="str">
        <f ca="1">IF(ISERROR($V6),"",OFFSET('Smelter Look-up'!$I$4,$V6-4,0))</f>
        <v>São Paulo</v>
      </c>
      <c r="K6" s="224"/>
      <c r="L6" s="224"/>
      <c r="M6" s="224"/>
      <c r="N6" s="224"/>
      <c r="O6" s="224"/>
      <c r="P6" s="185"/>
      <c r="Q6" s="225"/>
      <c r="R6" s="182" t="str">
        <f ca="1">IF(ISERROR($V6),"",OFFSET('Smelter Look-up'!$C$4,$V6-4,0)&amp;"")</f>
        <v>Mineracao Taboca S.A.</v>
      </c>
      <c r="S6" s="181" t="str">
        <f t="shared" ref="S6:S37" ca="1" si="2">IF(B6="","",IF(ISERROR(MATCH($E6,CL,0)),"Unknown",INDIRECT("'C'!$A$"&amp;MATCH($E6,CL,0)+1)))</f>
        <v>BR</v>
      </c>
      <c r="T6" s="181" t="str">
        <f ca="1">IF(B6="","",IF(ISERROR(MATCH($J6,SorP!$B$1:$B$6226,0)),"",INDIRECT("'SorP'!$A$"&amp;MATCH($S6&amp;$J6,SorP!C:C,0))))</f>
        <v>BR-SP</v>
      </c>
      <c r="U6" s="201"/>
      <c r="V6" s="226">
        <f ca="1">IF(C6="",NA(),IF(OR(C6="Smelter not listed",C6="Smelter not yet identified"),MATCH($B6&amp;$D6,'Smelter Look-up'!$J:$J,0),MATCH($B6&amp;$C6,'Smelter Look-up'!$J:$J,0)))</f>
        <v>476</v>
      </c>
      <c r="X6" s="227">
        <f t="shared" ref="X6:X37" ca="1" si="3">IF(AND(C6="Smelter not listed",OR(LEN(D6)=0,LEN(E6)=0)),1,0)</f>
        <v>0</v>
      </c>
      <c r="AB6" s="228" t="str">
        <f t="shared" ref="AB6:AB37" ca="1" si="4">B6&amp;C6</f>
        <v>TinMineracao Taboca S.A.</v>
      </c>
    </row>
    <row r="7" spans="1:34" s="227" customFormat="1" ht="19.95" customHeight="1">
      <c r="A7" s="262" t="s">
        <v>745</v>
      </c>
      <c r="B7" s="182" t="str">
        <f ca="1">IF(LEN(A7)=0,"",INDEX('Smelter Look-up'!$A:$A,MATCH($A7,'Smelter Look-up'!$E:$E,0)))</f>
        <v>Tin</v>
      </c>
      <c r="C7" s="186" t="str">
        <f ca="1">IF(LEN(A7)=0,"",INDEX('Smelter Look-up'!$C:$C,MATCH($A7,'Smelter Look-up'!$E:$E,0)))</f>
        <v>EM Vinto</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428</v>
      </c>
      <c r="X7" s="227">
        <f t="shared" ca="1" si="3"/>
        <v>0</v>
      </c>
      <c r="AB7" s="228" t="str">
        <f t="shared" ca="1" si="4"/>
        <v>TinEM Vinto</v>
      </c>
    </row>
    <row r="8" spans="1:34" s="227" customFormat="1" ht="19.95" customHeight="1">
      <c r="A8" s="262" t="s">
        <v>752</v>
      </c>
      <c r="B8" s="182" t="str">
        <f ca="1">IF(LEN(A8)=0,"",INDEX('Smelter Look-up'!$A:$A,MATCH($A8,'Smelter Look-up'!$E:$E,0)))</f>
        <v>Tin</v>
      </c>
      <c r="C8" s="186" t="str">
        <f ca="1">IF(LEN(A8)=0,"",INDEX('Smelter Look-up'!$C:$C,MATCH($A8,'Smelter Look-up'!$E:$E,0)))</f>
        <v>Malaysia Smelting Corporation (MSC)</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 ca="1">IF(C8="",NA(),IF(OR(C8="Smelter not listed",C8="Smelter not yet identified"),MATCH($B8&amp;$D8,'Smelter Look-up'!$J:$J,0),MATCH($B8&amp;$C8,'Smelter Look-up'!$J:$J,0)))</f>
        <v>468</v>
      </c>
      <c r="X8" s="227">
        <f t="shared" ca="1" si="3"/>
        <v>0</v>
      </c>
      <c r="AB8" s="228" t="str">
        <f t="shared" ca="1" si="4"/>
        <v>TinMalaysia Smelting Corporation (MSC)</v>
      </c>
    </row>
    <row r="9" spans="1:34" s="227" customFormat="1" ht="19.95" customHeight="1">
      <c r="A9" s="262" t="s">
        <v>763</v>
      </c>
      <c r="B9" s="182" t="str">
        <f ca="1">IF(LEN(A9)=0,"",INDEX('Smelter Look-up'!$A:$A,MATCH($A9,'Smelter Look-up'!$E:$E,0)))</f>
        <v>Tin</v>
      </c>
      <c r="C9" s="186" t="str">
        <f ca="1">IF(LEN(A9)=0,"",INDEX('Smelter Look-up'!$C:$C,MATCH($A9,'Smelter Look-up'!$E:$E,0)))</f>
        <v>Thaisarco</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 ca="1">IF(C9="",NA(),IF(OR(C9="Smelter not listed",C9="Smelter not yet identified"),MATCH($B9&amp;$D9,'Smelter Look-up'!$J:$J,0),MATCH($B9&amp;$C9,'Smelter Look-up'!$J:$J,0)))</f>
        <v>521</v>
      </c>
      <c r="X9" s="227">
        <f t="shared" ca="1" si="3"/>
        <v>0</v>
      </c>
      <c r="AB9" s="228" t="str">
        <f t="shared" ca="1" si="4"/>
        <v>TinThaisarco</v>
      </c>
    </row>
    <row r="10" spans="1:34" s="227" customFormat="1" ht="19.95" customHeight="1">
      <c r="A10" s="262" t="s">
        <v>1772</v>
      </c>
      <c r="B10" s="182" t="str">
        <f ca="1">IF(LEN(A10)=0,"",INDEX('Smelter Look-up'!$A:$A,MATCH($A10,'Smelter Look-up'!$E:$E,0)))</f>
        <v>Tin</v>
      </c>
      <c r="C10" s="186" t="str">
        <f ca="1">IF(LEN(A10)=0,"",INDEX('Smelter Look-up'!$C:$C,MATCH($A10,'Smelter Look-up'!$E:$E,0)))</f>
        <v>Aurubis Beerse</v>
      </c>
      <c r="D10" s="230"/>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4"/>
      <c r="L10" s="224"/>
      <c r="M10" s="224"/>
      <c r="N10" s="224"/>
      <c r="O10" s="224"/>
      <c r="P10" s="185"/>
      <c r="Q10" s="225"/>
      <c r="R10" s="182" t="str">
        <f ca="1">IF(ISERROR($V10),"",OFFSET('Smelter Look-up'!$C$4,$V10-4,0)&amp;"")</f>
        <v>Aurubis Beerse</v>
      </c>
      <c r="S10" s="181" t="str">
        <f t="shared" ca="1" si="2"/>
        <v>BE</v>
      </c>
      <c r="T10" s="181" t="str">
        <f ca="1">IF(B10="","",IF(ISERROR(MATCH($J10,SorP!$B$1:$B$6226,0)),"",INDIRECT("'SorP'!$A$"&amp;MATCH($S10&amp;$J10,SorP!C:C,0))))</f>
        <v>BE-VAN</v>
      </c>
      <c r="U10" s="201"/>
      <c r="V10" s="226">
        <f ca="1">IF(C10="",NA(),IF(OR(C10="Smelter not listed",C10="Smelter not yet identified"),MATCH($B10&amp;$D10,'Smelter Look-up'!$J:$J,0),MATCH($B10&amp;$C10,'Smelter Look-up'!$J:$J,0)))</f>
        <v>404</v>
      </c>
      <c r="X10" s="227">
        <f t="shared" ca="1" si="3"/>
        <v>0</v>
      </c>
      <c r="AB10" s="228" t="str">
        <f t="shared" ca="1" si="4"/>
        <v>TinAurubis Beerse</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61F7FCA-1E23-4E4B-9E53-DAC582FBD08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QuickCable Corporation (508-0000042029)</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Esther Keza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ekeza@quickcable.com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(262) 504-2435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Esther Keza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ekeza@quickcable.com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3</v>
      </c>
      <c r="B56" s="89" t="str">
        <f>Declaration!G77</f>
        <v>https://www.quickcable.com/resources/conflict-materials-reporting-download/</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1.19999999999999">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4.4">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7.399999999999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03.6000000000000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2.8">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7"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0.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Esther Keza</cp:lastModifiedBy>
  <cp:lastPrinted>2015-04-21T20:47:43Z</cp:lastPrinted>
  <dcterms:created xsi:type="dcterms:W3CDTF">2010-06-21T21:00:23Z</dcterms:created>
  <dcterms:modified xsi:type="dcterms:W3CDTF">2025-09-30T14:51:39Z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